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Y:\Mohawk Mktg\CS Shared Documents\Mohawk Coverage Calculator - Resource Tab on Mecom\"/>
    </mc:Choice>
  </mc:AlternateContent>
  <bookViews>
    <workbookView xWindow="240" yWindow="36" windowWidth="18588" windowHeight="11508"/>
  </bookViews>
  <sheets>
    <sheet name="Sheet1" sheetId="1" r:id="rId1"/>
    <sheet name="STAINS" sheetId="2" r:id="rId2"/>
  </sheets>
  <definedNames>
    <definedName name="_xlnm.Print_Area" localSheetId="0">Sheet1!$A$1:$I$82</definedName>
    <definedName name="_xlnm.Print_Area" localSheetId="1">STAINS!$A$1:$G$43</definedName>
  </definedNames>
  <calcPr calcId="171027"/>
</workbook>
</file>

<file path=xl/calcChain.xml><?xml version="1.0" encoding="utf-8"?>
<calcChain xmlns="http://schemas.openxmlformats.org/spreadsheetml/2006/main">
  <c r="Q10" i="1" l="1"/>
  <c r="Q8" i="1" l="1"/>
  <c r="J5" i="2" l="1"/>
  <c r="J7" i="2" s="1"/>
  <c r="M5" i="2"/>
  <c r="M7" i="2" s="1"/>
  <c r="L5" i="2"/>
  <c r="L7" i="2" s="1"/>
  <c r="L9" i="2" s="1"/>
  <c r="D16" i="2" s="1"/>
  <c r="L11" i="2" l="1"/>
  <c r="D18" i="2" s="1"/>
  <c r="M9" i="2"/>
  <c r="F16" i="2" s="1"/>
  <c r="M11" i="2"/>
  <c r="F18" i="2" s="1"/>
  <c r="J11" i="2"/>
  <c r="B18" i="2" s="1"/>
  <c r="J9" i="2"/>
  <c r="B16" i="2" s="1"/>
  <c r="H11" i="1" l="1"/>
  <c r="B11" i="1"/>
  <c r="Q17" i="1"/>
  <c r="Q13" i="1" s="1"/>
  <c r="R13" i="1" s="1"/>
  <c r="R17" i="1" l="1"/>
  <c r="Q19" i="1"/>
  <c r="R19" i="1" s="1"/>
  <c r="Q15" i="1" l="1"/>
  <c r="R15" i="1" s="1"/>
  <c r="S14" i="1" s="1"/>
  <c r="H17" i="1" s="1"/>
  <c r="D17" i="1"/>
  <c r="H15" i="1"/>
  <c r="B15" i="1"/>
  <c r="F17" i="1"/>
  <c r="D15" i="1" l="1"/>
</calcChain>
</file>

<file path=xl/sharedStrings.xml><?xml version="1.0" encoding="utf-8"?>
<sst xmlns="http://schemas.openxmlformats.org/spreadsheetml/2006/main" count="168" uniqueCount="119">
  <si>
    <t>Transfer efficiency of your application process</t>
  </si>
  <si>
    <t>Conventional Gun Flat Panel (35%)</t>
  </si>
  <si>
    <t>Conventional Gun Dimensional (25%)</t>
  </si>
  <si>
    <t>HVLP Flat Panel (65%)</t>
  </si>
  <si>
    <t>HVLP Dimensional (40%)</t>
  </si>
  <si>
    <t>Dry Mils</t>
  </si>
  <si>
    <t>Transfer Efficiency</t>
  </si>
  <si>
    <t>%</t>
  </si>
  <si>
    <t>Low 15%</t>
  </si>
  <si>
    <t>Middle 50%</t>
  </si>
  <si>
    <t>One hundred percent</t>
  </si>
  <si>
    <t>Reduction</t>
  </si>
  <si>
    <t>Wet mils</t>
  </si>
  <si>
    <t>M610-1307 PIANO LACQUER - GLOSS</t>
  </si>
  <si>
    <t>M610-1407 CLASSIC INSTRUMENT LACQUER</t>
  </si>
  <si>
    <t>M610-6407 DURACOAT™ PRE-CATALYZED WHITE</t>
  </si>
  <si>
    <t>M612-27XX ULTRA® WHITE CONVERSION VARNISH</t>
  </si>
  <si>
    <t>M612-34XX DURACOAT™ II POST-CATALYZED CLEAR LACQUER</t>
  </si>
  <si>
    <t>M614-24XX DURACOAT™ PRE-CATALYZED LACQUER</t>
  </si>
  <si>
    <t>M614-Series BUFFCOTE™</t>
  </si>
  <si>
    <t>M615-27XX ULTRA® WHITE CONVERSION VARNISH</t>
  </si>
  <si>
    <t>M615-29XX ULTRA® CLEAR CONVERSION VARNISH</t>
  </si>
  <si>
    <t>M625-Series COLORED LACQUER BLACK</t>
  </si>
  <si>
    <t>M625-Series COLORED LACQUER WHITE</t>
  </si>
  <si>
    <t>M610-25XX FINISHER'S CHOICE™ CLEAR LACQUER</t>
  </si>
  <si>
    <t>M610-24XX DURACOAT™ PRE-CATALYZED LACQUER</t>
  </si>
  <si>
    <t>M612-25XX FINISHER'S CHOICE™ CLEAR LACQUER</t>
  </si>
  <si>
    <t>Low 20%</t>
  </si>
  <si>
    <t>Medium 40%</t>
  </si>
  <si>
    <t>M610-26XX VERSALAC® POST-CATALYZED LACQUER</t>
  </si>
  <si>
    <t>Number of Coats</t>
  </si>
  <si>
    <t>Coats</t>
  </si>
  <si>
    <r>
      <t>Reducers &amp; Retarders</t>
    </r>
    <r>
      <rPr>
        <b/>
        <sz val="10"/>
        <color theme="1"/>
        <rFont val="Calibri"/>
        <family val="2"/>
        <scheme val="minor"/>
      </rPr>
      <t xml:space="preserve"> </t>
    </r>
    <r>
      <rPr>
        <b/>
        <sz val="11"/>
        <color rgb="FFFF0000"/>
        <rFont val="Calibri"/>
        <family val="2"/>
        <scheme val="minor"/>
      </rPr>
      <t>(total % of one fluid gallon)</t>
    </r>
  </si>
  <si>
    <t>Gallons of Top Coat</t>
  </si>
  <si>
    <t>Gallons of Sealer</t>
  </si>
  <si>
    <t>Gallons of Reducer</t>
  </si>
  <si>
    <t>High 65%</t>
  </si>
  <si>
    <t>NONE</t>
  </si>
  <si>
    <t>Wet Mils per Coat</t>
  </si>
  <si>
    <t>Total square feet to be covered</t>
  </si>
  <si>
    <t>Gallons Sealer @ 100% Eff.</t>
  </si>
  <si>
    <t>Gallons Top Coat @ 100% Eff.</t>
  </si>
  <si>
    <t>sealer adjusted for TE</t>
  </si>
  <si>
    <t>topcoat adjusted for TE</t>
  </si>
  <si>
    <t>Dry Mils Sealer</t>
  </si>
  <si>
    <t>Dry Mils Top Coat</t>
  </si>
  <si>
    <r>
      <rPr>
        <b/>
        <sz val="10"/>
        <color theme="1"/>
        <rFont val="Calibri"/>
        <family val="2"/>
        <scheme val="minor"/>
      </rPr>
      <t xml:space="preserve">Adjusted </t>
    </r>
    <r>
      <rPr>
        <b/>
        <sz val="10"/>
        <color rgb="FFFF0000"/>
        <rFont val="Calibri"/>
        <family val="2"/>
        <scheme val="minor"/>
      </rPr>
      <t>Volume Solids</t>
    </r>
    <r>
      <rPr>
        <b/>
        <sz val="10"/>
        <color theme="1"/>
        <rFont val="Calibri"/>
        <family val="2"/>
        <scheme val="minor"/>
      </rPr>
      <t xml:space="preserve"> of Sealer</t>
    </r>
  </si>
  <si>
    <r>
      <rPr>
        <b/>
        <sz val="10"/>
        <color theme="1"/>
        <rFont val="Calibri"/>
        <family val="2"/>
        <scheme val="minor"/>
      </rPr>
      <t xml:space="preserve">Adjusted </t>
    </r>
    <r>
      <rPr>
        <b/>
        <sz val="10"/>
        <color rgb="FFFF0000"/>
        <rFont val="Calibri"/>
        <family val="2"/>
        <scheme val="minor"/>
      </rPr>
      <t>Volume Solids</t>
    </r>
    <r>
      <rPr>
        <b/>
        <sz val="10"/>
        <color theme="1"/>
        <rFont val="Calibri"/>
        <family val="2"/>
        <scheme val="minor"/>
      </rPr>
      <t xml:space="preserve"> of Top Coat</t>
    </r>
  </si>
  <si>
    <t>reducer total sealer</t>
  </si>
  <si>
    <t>reducer total top coat</t>
  </si>
  <si>
    <t>reducer total sealer (none?)</t>
  </si>
  <si>
    <t>reducer total top coat (none?)</t>
  </si>
  <si>
    <t>Total Reducer</t>
  </si>
  <si>
    <t>Coverage at 1 dry mil</t>
  </si>
  <si>
    <t>Total Sq Foot Coverage/Gallon of Sealer</t>
  </si>
  <si>
    <t>Total Sq Foot Coverage/Gallon of Top Coat</t>
  </si>
  <si>
    <t>?</t>
  </si>
  <si>
    <t>Total Dry Mils "Sealer &amp; Top Coat"</t>
  </si>
  <si>
    <t>What You Need &gt;&gt;&gt;</t>
  </si>
  <si>
    <t>Application Method</t>
  </si>
  <si>
    <t>Spray to Color</t>
  </si>
  <si>
    <t>Stain One</t>
  </si>
  <si>
    <t>Stain Two</t>
  </si>
  <si>
    <t>Stain Three</t>
  </si>
  <si>
    <t>M504-Finisher's Glaze</t>
  </si>
  <si>
    <t>M506-Heavy Bodied Glaze</t>
  </si>
  <si>
    <r>
      <t>Reducers &amp; Retarders</t>
    </r>
    <r>
      <rPr>
        <b/>
        <sz val="10"/>
        <color theme="1"/>
        <rFont val="Calibri"/>
        <family val="2"/>
        <scheme val="minor"/>
      </rPr>
      <t/>
    </r>
  </si>
  <si>
    <t>Total square feet to be stained</t>
  </si>
  <si>
    <r>
      <t xml:space="preserve">Mohawk </t>
    </r>
    <r>
      <rPr>
        <b/>
        <sz val="14"/>
        <color rgb="FFFF0000"/>
        <rFont val="Calibri"/>
        <family val="2"/>
        <scheme val="minor"/>
      </rPr>
      <t>Sealer</t>
    </r>
    <r>
      <rPr>
        <b/>
        <sz val="12"/>
        <color theme="1"/>
        <rFont val="Calibri"/>
        <family val="2"/>
        <scheme val="minor"/>
      </rPr>
      <t xml:space="preserve"> to be Used</t>
    </r>
    <r>
      <rPr>
        <b/>
        <sz val="10"/>
        <color theme="1"/>
        <rFont val="Calibri"/>
        <family val="2"/>
        <scheme val="minor"/>
      </rPr>
      <t/>
    </r>
  </si>
  <si>
    <r>
      <t xml:space="preserve">Mohawk </t>
    </r>
    <r>
      <rPr>
        <b/>
        <sz val="14"/>
        <color rgb="FFFF0000"/>
        <rFont val="Calibri"/>
        <family val="2"/>
        <scheme val="minor"/>
      </rPr>
      <t>Top Coat</t>
    </r>
    <r>
      <rPr>
        <b/>
        <sz val="12"/>
        <color theme="1"/>
        <rFont val="Calibri"/>
        <family val="2"/>
        <scheme val="minor"/>
      </rPr>
      <t xml:space="preserve"> to be Used</t>
    </r>
  </si>
  <si>
    <t>Gallons Stain One</t>
  </si>
  <si>
    <t>Gallons Stain Two</t>
  </si>
  <si>
    <t>Gallons Stain Three</t>
  </si>
  <si>
    <t xml:space="preserve">Gallons Reducer </t>
  </si>
  <si>
    <t>Gallons Reducer</t>
  </si>
  <si>
    <t>Wipe</t>
  </si>
  <si>
    <t>Stain</t>
  </si>
  <si>
    <t>Stain 1 square feet unadjusted</t>
  </si>
  <si>
    <t>Above value V6 less reducer</t>
  </si>
  <si>
    <t>Above value V6 less stain</t>
  </si>
  <si>
    <t xml:space="preserve">Stain 2 </t>
  </si>
  <si>
    <t>Stain 3</t>
  </si>
  <si>
    <t>STAINS</t>
  </si>
  <si>
    <t>M520-Ultra Penetrating</t>
  </si>
  <si>
    <t>M547-Designer Series Wiping Stain</t>
  </si>
  <si>
    <t>M240-Wiping Wood Stain</t>
  </si>
  <si>
    <t>M545-Wiping Wood Stain</t>
  </si>
  <si>
    <t>M522-Penetrating Oil Stain</t>
  </si>
  <si>
    <t>Gallons of stain  for square feet &amp; adjusted for efficiency</t>
  </si>
  <si>
    <t>M640-21XX WATERBORNE PRE-CATALYZED LACQUER</t>
  </si>
  <si>
    <t>M641-21XX WATERBORNE CONVERSION VARNISH</t>
  </si>
  <si>
    <t>M612-28XX ULTRA® CLEAR CONVERSION VARNISH</t>
  </si>
  <si>
    <t>M615-21XX ULTRA® FLOW CLEAR CONVERSION VARNISH</t>
  </si>
  <si>
    <t>M615-22XX ULTRA® FLOW WHITE CONVERSION VARNISH</t>
  </si>
  <si>
    <t>M612-41XX CAB/ACRYLIC WHITE</t>
  </si>
  <si>
    <t>M612-36XX DURACOAT™ II WHITE</t>
  </si>
  <si>
    <t>M612-40XX CAB/ACRYLIC CLEAR TOPCOAT</t>
  </si>
  <si>
    <t>M610-5XXX 2K URETHANE ISO FREE</t>
  </si>
  <si>
    <t>M610-800X E-Z VINYL® SEALER</t>
  </si>
  <si>
    <t>M610-801X E-Z VINYL® SEALER MEDIUM SOLIDS</t>
  </si>
  <si>
    <t>M612-800X E-Z VINYL® SEALER</t>
  </si>
  <si>
    <t>M610-2500X FINISHER'S CHOICE™ CLEAR LACQUER SEALER</t>
  </si>
  <si>
    <t>M612-2500X FINISHER'S CHOICE™ CLEAR LACQUER SEALER</t>
  </si>
  <si>
    <t>M610-160X INDUSTRIAL SANDING SEALER</t>
  </si>
  <si>
    <t>M610-165X HEAVY BODY SANDING SEALER</t>
  </si>
  <si>
    <t>M610-106X E-Z VINYL® WHITE SEALER</t>
  </si>
  <si>
    <t>M612-306X E-Z VINYL® BLACK SEALER</t>
  </si>
  <si>
    <t>M615-106X POST-CATALYZED WHITE SEALER</t>
  </si>
  <si>
    <t>M640-106X WATERBORNE WHITE PRIMER</t>
  </si>
  <si>
    <t>M610-2400X DURACOAT™ PRE-CATALYZED SEALER</t>
  </si>
  <si>
    <t>M612-3400X DURACOAT™ II POST-CATALYZED CLEAR SEALER</t>
  </si>
  <si>
    <t>M614-2400X DURACOAT™ PRE-CATALYZED SEALER</t>
  </si>
  <si>
    <t>M615-2900X ULTRA® CLEAR CONVERSION VARNISH SEALER</t>
  </si>
  <si>
    <t>M640-2100X WATERBORNE PRE-CATALYZED LACQUER SEALER</t>
  </si>
  <si>
    <t>M641-2400X WATERBORNE WOOD TONE SEALER</t>
  </si>
  <si>
    <t>M614-106X WHITE PRODUCTION SEALER</t>
  </si>
  <si>
    <t>M612-106X E-Z VINYL® WHITE SEALER</t>
  </si>
  <si>
    <t>M610-400X C.A.B. CLEAR TINT BASE</t>
  </si>
  <si>
    <t>M610-410X C.A.B. WHITE TINT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</si>
</sst>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2" x14ac:knownFonts="1">
    <font>
      <sz val="11"/>
      <color theme="1"/>
      <name val="Calibri"/>
      <family val="2"/>
      <scheme val="minor"/>
    </font>
    <font>
      <b/>
      <sz val="14"/>
      <color theme="1"/>
      <name val="Calibri"/>
      <family val="2"/>
      <scheme val="minor"/>
    </font>
    <font>
      <sz val="11"/>
      <color rgb="FF006100"/>
      <name val="Calibri"/>
      <family val="2"/>
      <scheme val="minor"/>
    </font>
    <font>
      <sz val="11"/>
      <color rgb="FF3F3F76"/>
      <name val="Calibri"/>
      <family val="2"/>
      <scheme val="minor"/>
    </font>
    <font>
      <sz val="11"/>
      <color rgb="FFFF0000"/>
      <name val="Calibri"/>
      <family val="2"/>
      <scheme val="minor"/>
    </font>
    <font>
      <b/>
      <sz val="11"/>
      <color theme="1"/>
      <name val="Calibri"/>
      <family val="2"/>
      <scheme val="minor"/>
    </font>
    <font>
      <sz val="11"/>
      <name val="Calibri"/>
      <family val="2"/>
      <scheme val="minor"/>
    </font>
    <font>
      <sz val="14"/>
      <color theme="1"/>
      <name val="Calibri"/>
      <family val="2"/>
      <scheme val="minor"/>
    </font>
    <font>
      <sz val="14"/>
      <color rgb="FF3F3F76"/>
      <name val="Calibri"/>
      <family val="2"/>
      <scheme val="minor"/>
    </font>
    <font>
      <b/>
      <sz val="11"/>
      <color rgb="FFFF0000"/>
      <name val="Calibri"/>
      <family val="2"/>
      <scheme val="minor"/>
    </font>
    <font>
      <sz val="14"/>
      <color rgb="FF006100"/>
      <name val="Calibri"/>
      <family val="2"/>
      <scheme val="minor"/>
    </font>
    <font>
      <b/>
      <sz val="12"/>
      <color theme="1"/>
      <name val="Calibri"/>
      <family val="2"/>
      <scheme val="minor"/>
    </font>
    <font>
      <b/>
      <sz val="14"/>
      <color rgb="FFFF0000"/>
      <name val="Calibri"/>
      <family val="2"/>
      <scheme val="minor"/>
    </font>
    <font>
      <b/>
      <sz val="10"/>
      <color theme="1"/>
      <name val="Calibri"/>
      <family val="2"/>
      <scheme val="minor"/>
    </font>
    <font>
      <sz val="14"/>
      <color theme="6" tint="-0.499984740745262"/>
      <name val="Calibri"/>
      <family val="2"/>
      <scheme val="minor"/>
    </font>
    <font>
      <b/>
      <sz val="12"/>
      <color rgb="FFFF0000"/>
      <name val="Calibri"/>
      <family val="2"/>
      <scheme val="minor"/>
    </font>
    <font>
      <b/>
      <sz val="10"/>
      <color rgb="FFFF0000"/>
      <name val="Calibri"/>
      <family val="2"/>
      <scheme val="minor"/>
    </font>
    <font>
      <b/>
      <sz val="14"/>
      <color rgb="FF3F3F76"/>
      <name val="Calibri"/>
      <family val="2"/>
      <scheme val="minor"/>
    </font>
    <font>
      <b/>
      <sz val="14"/>
      <color theme="6" tint="-0.499984740745262"/>
      <name val="Calibri"/>
      <family val="2"/>
      <scheme val="minor"/>
    </font>
    <font>
      <b/>
      <sz val="18"/>
      <color theme="1"/>
      <name val="Calibri"/>
      <family val="2"/>
      <scheme val="minor"/>
    </font>
    <font>
      <b/>
      <sz val="12"/>
      <color theme="6" tint="-0.499984740745262"/>
      <name val="Calibri"/>
      <family val="2"/>
      <scheme val="minor"/>
    </font>
    <font>
      <sz val="12"/>
      <color theme="1"/>
      <name val="Calibri"/>
      <family val="2"/>
      <scheme val="minor"/>
    </font>
  </fonts>
  <fills count="7">
    <fill>
      <patternFill patternType="none"/>
    </fill>
    <fill>
      <patternFill patternType="gray125"/>
    </fill>
    <fill>
      <patternFill patternType="solid">
        <fgColor rgb="FFC6EFCE"/>
      </patternFill>
    </fill>
    <fill>
      <patternFill patternType="solid">
        <fgColor rgb="FFFFCC99"/>
      </patternFill>
    </fill>
    <fill>
      <patternFill patternType="solid">
        <fgColor rgb="FFFFFF00"/>
        <bgColor indexed="64"/>
      </patternFill>
    </fill>
    <fill>
      <patternFill patternType="solid">
        <fgColor theme="6" tint="0.39994506668294322"/>
        <bgColor indexed="64"/>
      </patternFill>
    </fill>
    <fill>
      <patternFill patternType="solid">
        <fgColor theme="0"/>
        <bgColor indexed="64"/>
      </patternFill>
    </fill>
  </fills>
  <borders count="25">
    <border>
      <left/>
      <right/>
      <top/>
      <bottom/>
      <diagonal/>
    </border>
    <border>
      <left style="thick">
        <color auto="1"/>
      </left>
      <right style="thick">
        <color auto="1"/>
      </right>
      <top style="thick">
        <color auto="1"/>
      </top>
      <bottom style="thick">
        <color auto="1"/>
      </bottom>
      <diagonal/>
    </border>
    <border>
      <left style="thin">
        <color rgb="FF7F7F7F"/>
      </left>
      <right style="thin">
        <color rgb="FF7F7F7F"/>
      </right>
      <top style="thin">
        <color rgb="FF7F7F7F"/>
      </top>
      <bottom style="thin">
        <color rgb="FF7F7F7F"/>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bottom/>
      <diagonal/>
    </border>
    <border>
      <left/>
      <right/>
      <top/>
      <bottom style="thick">
        <color auto="1"/>
      </bottom>
      <diagonal/>
    </border>
    <border>
      <left/>
      <right/>
      <top style="thick">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2" fillId="2" borderId="0" applyNumberFormat="0" applyBorder="0" applyAlignment="0" applyProtection="0"/>
    <xf numFmtId="0" fontId="3" fillId="3" borderId="2" applyNumberFormat="0" applyAlignment="0" applyProtection="0"/>
  </cellStyleXfs>
  <cellXfs count="130">
    <xf numFmtId="0" fontId="0" fillId="0" borderId="0" xfId="0"/>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right"/>
      <protection hidden="1"/>
    </xf>
    <xf numFmtId="0" fontId="6" fillId="0" borderId="0" xfId="0" applyFont="1" applyProtection="1">
      <protection hidden="1"/>
    </xf>
    <xf numFmtId="0" fontId="6" fillId="0" borderId="0" xfId="0" applyFont="1" applyAlignment="1" applyProtection="1">
      <alignment horizontal="right"/>
      <protection hidden="1"/>
    </xf>
    <xf numFmtId="9" fontId="0" fillId="0" borderId="0" xfId="0" applyNumberFormat="1" applyProtection="1">
      <protection hidden="1"/>
    </xf>
    <xf numFmtId="9" fontId="0" fillId="0" borderId="0" xfId="0" applyNumberFormat="1" applyAlignment="1" applyProtection="1">
      <alignment horizontal="right"/>
      <protection hidden="1"/>
    </xf>
    <xf numFmtId="49" fontId="0" fillId="0" borderId="0" xfId="0" applyNumberFormat="1" applyProtection="1">
      <protection hidden="1"/>
    </xf>
    <xf numFmtId="165" fontId="0" fillId="0" borderId="0" xfId="0" applyNumberFormat="1" applyProtection="1">
      <protection hidden="1"/>
    </xf>
    <xf numFmtId="0" fontId="11" fillId="0" borderId="0" xfId="0" applyFont="1" applyProtection="1"/>
    <xf numFmtId="0" fontId="0" fillId="0" borderId="0" xfId="0" applyProtection="1"/>
    <xf numFmtId="0" fontId="6" fillId="0" borderId="0" xfId="0" applyFont="1" applyProtection="1"/>
    <xf numFmtId="165" fontId="0" fillId="0" borderId="0" xfId="0" applyNumberFormat="1" applyProtection="1"/>
    <xf numFmtId="0" fontId="1" fillId="0" borderId="0" xfId="0" applyFont="1" applyProtection="1"/>
    <xf numFmtId="164" fontId="7" fillId="0" borderId="0" xfId="0" applyNumberFormat="1" applyFont="1" applyFill="1" applyBorder="1" applyAlignment="1" applyProtection="1">
      <alignment horizontal="right" indent="1"/>
    </xf>
    <xf numFmtId="0" fontId="5" fillId="0" borderId="0" xfId="0" applyFont="1" applyProtection="1"/>
    <xf numFmtId="0" fontId="0" fillId="0" borderId="0" xfId="0" applyFill="1" applyBorder="1" applyProtection="1"/>
    <xf numFmtId="0" fontId="0" fillId="0" borderId="6" xfId="0" applyBorder="1" applyAlignment="1" applyProtection="1"/>
    <xf numFmtId="164" fontId="10" fillId="5" borderId="1" xfId="1" applyNumberFormat="1" applyFont="1" applyFill="1" applyBorder="1" applyAlignment="1" applyProtection="1">
      <alignment horizontal="right" indent="1"/>
    </xf>
    <xf numFmtId="0" fontId="0" fillId="0" borderId="0" xfId="0" applyAlignment="1" applyProtection="1"/>
    <xf numFmtId="0" fontId="5" fillId="0" borderId="0" xfId="0" applyFont="1" applyAlignment="1" applyProtection="1">
      <alignment horizontal="right" indent="1"/>
    </xf>
    <xf numFmtId="0" fontId="0" fillId="0" borderId="0" xfId="0" applyAlignment="1" applyProtection="1">
      <alignment horizontal="right" indent="1"/>
    </xf>
    <xf numFmtId="0" fontId="0" fillId="0" borderId="0" xfId="0" applyBorder="1" applyAlignment="1" applyProtection="1">
      <alignment horizontal="right" indent="1"/>
    </xf>
    <xf numFmtId="2" fontId="14" fillId="5" borderId="1" xfId="0" applyNumberFormat="1" applyFont="1" applyFill="1" applyBorder="1" applyProtection="1"/>
    <xf numFmtId="0" fontId="3" fillId="6" borderId="0" xfId="2" applyNumberFormat="1" applyFill="1" applyBorder="1" applyProtection="1"/>
    <xf numFmtId="0" fontId="4" fillId="0" borderId="0" xfId="0" applyFont="1" applyProtection="1"/>
    <xf numFmtId="0" fontId="8" fillId="6" borderId="0" xfId="2" applyFont="1" applyFill="1" applyBorder="1" applyAlignment="1" applyProtection="1">
      <alignment horizontal="right" indent="1"/>
    </xf>
    <xf numFmtId="49" fontId="4" fillId="0" borderId="0" xfId="0" applyNumberFormat="1" applyFont="1" applyProtection="1"/>
    <xf numFmtId="49" fontId="6" fillId="0" borderId="0" xfId="0" applyNumberFormat="1" applyFont="1" applyProtection="1"/>
    <xf numFmtId="9" fontId="0" fillId="0" borderId="0" xfId="0" applyNumberFormat="1" applyAlignment="1" applyProtection="1">
      <alignment horizontal="left"/>
    </xf>
    <xf numFmtId="9" fontId="0" fillId="0" borderId="0" xfId="0" applyNumberFormat="1" applyProtection="1"/>
    <xf numFmtId="165" fontId="0" fillId="0" borderId="1" xfId="0" applyNumberFormat="1" applyBorder="1" applyProtection="1"/>
    <xf numFmtId="0" fontId="15" fillId="0" borderId="0" xfId="0" applyFont="1" applyAlignment="1" applyProtection="1">
      <alignment horizontal="center" wrapText="1"/>
    </xf>
    <xf numFmtId="0" fontId="13" fillId="0" borderId="0" xfId="0" applyFont="1" applyAlignment="1" applyProtection="1">
      <alignment horizontal="center" wrapText="1"/>
    </xf>
    <xf numFmtId="164" fontId="1" fillId="4" borderId="1" xfId="0" applyNumberFormat="1" applyFont="1" applyFill="1" applyBorder="1" applyAlignment="1" applyProtection="1">
      <alignment horizontal="center" vertical="center"/>
      <protection locked="0"/>
    </xf>
    <xf numFmtId="0" fontId="1" fillId="4" borderId="1" xfId="0" applyFont="1" applyFill="1" applyBorder="1" applyAlignment="1" applyProtection="1">
      <alignment horizontal="center" vertical="center"/>
      <protection locked="0"/>
    </xf>
    <xf numFmtId="0" fontId="0" fillId="0" borderId="1" xfId="0" applyBorder="1" applyProtection="1"/>
    <xf numFmtId="0" fontId="11" fillId="0" borderId="0" xfId="0" applyFont="1" applyAlignment="1" applyProtection="1">
      <alignment horizontal="center"/>
    </xf>
    <xf numFmtId="0" fontId="15" fillId="0" borderId="0" xfId="0" applyFont="1" applyAlignment="1" applyProtection="1">
      <alignment horizontal="center"/>
    </xf>
    <xf numFmtId="164" fontId="14" fillId="5" borderId="1" xfId="0" applyNumberFormat="1" applyFont="1" applyFill="1" applyBorder="1" applyProtection="1"/>
    <xf numFmtId="0" fontId="20" fillId="5" borderId="1" xfId="0" applyFont="1" applyFill="1" applyBorder="1" applyAlignment="1" applyProtection="1">
      <alignment horizontal="center" vertical="center"/>
    </xf>
    <xf numFmtId="0" fontId="19" fillId="0" borderId="0" xfId="0" applyFont="1" applyAlignment="1" applyProtection="1">
      <alignment horizontal="center" vertical="center"/>
      <protection locked="0"/>
    </xf>
    <xf numFmtId="0" fontId="0" fillId="0" borderId="0" xfId="0" applyBorder="1" applyAlignment="1" applyProtection="1">
      <alignment horizontal="center"/>
    </xf>
    <xf numFmtId="0" fontId="0" fillId="0" borderId="0" xfId="0" applyFill="1" applyBorder="1" applyAlignment="1" applyProtection="1"/>
    <xf numFmtId="1" fontId="1" fillId="0" borderId="0" xfId="0" applyNumberFormat="1" applyFont="1" applyFill="1" applyBorder="1" applyAlignment="1" applyProtection="1">
      <alignment horizontal="center" vertical="center"/>
    </xf>
    <xf numFmtId="0" fontId="0" fillId="0" borderId="0" xfId="0" applyBorder="1" applyProtection="1"/>
    <xf numFmtId="0" fontId="11" fillId="0" borderId="8" xfId="0" applyFont="1" applyBorder="1" applyAlignment="1" applyProtection="1">
      <alignment horizontal="center"/>
    </xf>
    <xf numFmtId="0" fontId="11" fillId="0" borderId="0" xfId="0" applyFont="1" applyBorder="1" applyAlignment="1" applyProtection="1">
      <alignment horizontal="center"/>
    </xf>
    <xf numFmtId="0" fontId="15" fillId="0" borderId="0" xfId="0" applyFont="1" applyProtection="1"/>
    <xf numFmtId="0" fontId="19" fillId="0" borderId="0" xfId="0" applyFont="1" applyAlignment="1" applyProtection="1">
      <alignment horizontal="center" vertical="center"/>
    </xf>
    <xf numFmtId="0" fontId="14" fillId="5" borderId="1" xfId="0" applyFont="1" applyFill="1" applyBorder="1" applyProtection="1"/>
    <xf numFmtId="0" fontId="0" fillId="4" borderId="1" xfId="0" applyFill="1" applyBorder="1" applyAlignment="1" applyProtection="1">
      <protection locked="0"/>
    </xf>
    <xf numFmtId="0" fontId="12" fillId="4" borderId="1" xfId="0" applyFont="1" applyFill="1" applyBorder="1" applyAlignment="1" applyProtection="1">
      <alignment horizontal="center" vertical="center"/>
      <protection locked="0"/>
    </xf>
    <xf numFmtId="0" fontId="0" fillId="4" borderId="1" xfId="0" applyFill="1" applyBorder="1" applyProtection="1">
      <protection locked="0"/>
    </xf>
    <xf numFmtId="0" fontId="19" fillId="0" borderId="0" xfId="0" applyFont="1" applyAlignment="1" applyProtection="1">
      <alignment horizontal="center"/>
    </xf>
    <xf numFmtId="1" fontId="1" fillId="4" borderId="5" xfId="0" applyNumberFormat="1" applyFont="1" applyFill="1" applyBorder="1" applyAlignment="1" applyProtection="1">
      <alignment horizontal="center" vertical="center"/>
      <protection locked="0"/>
    </xf>
    <xf numFmtId="0" fontId="11" fillId="0" borderId="7" xfId="0" applyFont="1" applyBorder="1" applyAlignment="1" applyProtection="1">
      <alignment horizontal="center"/>
    </xf>
    <xf numFmtId="0" fontId="0" fillId="0" borderId="0" xfId="0" applyBorder="1" applyAlignment="1" applyProtection="1"/>
    <xf numFmtId="0" fontId="0" fillId="0" borderId="9" xfId="0" applyBorder="1" applyProtection="1"/>
    <xf numFmtId="0" fontId="0" fillId="0" borderId="10" xfId="0" applyBorder="1" applyProtection="1"/>
    <xf numFmtId="0" fontId="0" fillId="0" borderId="11" xfId="0" applyBorder="1" applyProtection="1"/>
    <xf numFmtId="0" fontId="0" fillId="0" borderId="12" xfId="0" applyBorder="1" applyProtection="1"/>
    <xf numFmtId="0" fontId="0" fillId="0" borderId="13" xfId="0" applyBorder="1" applyProtection="1"/>
    <xf numFmtId="0" fontId="0" fillId="0" borderId="0" xfId="0" applyBorder="1" applyProtection="1">
      <protection hidden="1"/>
    </xf>
    <xf numFmtId="0" fontId="21" fillId="0" borderId="0" xfId="0" applyFont="1" applyBorder="1" applyProtection="1"/>
    <xf numFmtId="0" fontId="0" fillId="0" borderId="14" xfId="0" applyBorder="1" applyProtection="1"/>
    <xf numFmtId="0" fontId="0" fillId="0" borderId="15" xfId="0" applyBorder="1" applyProtection="1"/>
    <xf numFmtId="0" fontId="13" fillId="0" borderId="0" xfId="0" applyFont="1" applyBorder="1" applyAlignment="1" applyProtection="1">
      <alignment horizontal="center" wrapText="1"/>
    </xf>
    <xf numFmtId="164" fontId="7" fillId="0" borderId="13" xfId="0" applyNumberFormat="1" applyFont="1" applyFill="1" applyBorder="1" applyAlignment="1" applyProtection="1">
      <alignment horizontal="right" indent="1"/>
    </xf>
    <xf numFmtId="0" fontId="6" fillId="0" borderId="0" xfId="0" applyFont="1" applyBorder="1" applyProtection="1"/>
    <xf numFmtId="165" fontId="0" fillId="0" borderId="13" xfId="0" applyNumberFormat="1" applyBorder="1" applyProtection="1"/>
    <xf numFmtId="0" fontId="0" fillId="0" borderId="13" xfId="0" applyFill="1" applyBorder="1" applyProtection="1"/>
    <xf numFmtId="0" fontId="11" fillId="0" borderId="0" xfId="0" applyFont="1" applyBorder="1" applyProtection="1"/>
    <xf numFmtId="0" fontId="6" fillId="0" borderId="15" xfId="0" applyFont="1" applyBorder="1" applyProtection="1"/>
    <xf numFmtId="165" fontId="0" fillId="0" borderId="16" xfId="0" applyNumberFormat="1" applyBorder="1" applyProtection="1"/>
    <xf numFmtId="0" fontId="5" fillId="0" borderId="0" xfId="0" applyFont="1" applyBorder="1" applyProtection="1"/>
    <xf numFmtId="0" fontId="19" fillId="0" borderId="0" xfId="0" applyFont="1" applyFill="1" applyBorder="1" applyAlignment="1" applyProtection="1">
      <alignment horizontal="center" vertical="center"/>
    </xf>
    <xf numFmtId="0" fontId="11" fillId="0" borderId="0" xfId="0" applyFont="1" applyFill="1" applyBorder="1" applyProtection="1"/>
    <xf numFmtId="0" fontId="5" fillId="0" borderId="0" xfId="0" applyFont="1" applyFill="1" applyBorder="1" applyProtection="1"/>
    <xf numFmtId="0" fontId="11" fillId="0" borderId="0" xfId="0" applyFont="1" applyFill="1" applyBorder="1" applyAlignment="1" applyProtection="1">
      <alignment horizontal="center"/>
    </xf>
    <xf numFmtId="0" fontId="0" fillId="0" borderId="0" xfId="0" applyFill="1" applyBorder="1" applyAlignment="1" applyProtection="1">
      <alignment horizontal="center"/>
    </xf>
    <xf numFmtId="0" fontId="15" fillId="0" borderId="0" xfId="0" applyFont="1" applyFill="1" applyBorder="1" applyProtection="1"/>
    <xf numFmtId="0" fontId="14" fillId="0" borderId="0" xfId="0" applyFont="1" applyFill="1" applyBorder="1" applyProtection="1"/>
    <xf numFmtId="0" fontId="9" fillId="0" borderId="0" xfId="0" applyFont="1" applyBorder="1" applyProtection="1"/>
    <xf numFmtId="0" fontId="12" fillId="0" borderId="0" xfId="0" applyFont="1" applyFill="1" applyBorder="1" applyAlignment="1" applyProtection="1">
      <alignment horizontal="center" vertical="center"/>
    </xf>
    <xf numFmtId="0" fontId="0" fillId="0" borderId="17" xfId="0" applyBorder="1" applyProtection="1"/>
    <xf numFmtId="0" fontId="0" fillId="0" borderId="18" xfId="0" applyBorder="1" applyProtection="1"/>
    <xf numFmtId="0" fontId="0" fillId="0" borderId="19" xfId="0" applyBorder="1" applyProtection="1"/>
    <xf numFmtId="0" fontId="0" fillId="0" borderId="20" xfId="0" applyBorder="1" applyProtection="1"/>
    <xf numFmtId="0" fontId="0" fillId="0" borderId="21" xfId="0" applyBorder="1" applyProtection="1"/>
    <xf numFmtId="0" fontId="5" fillId="0" borderId="20" xfId="0" applyFont="1" applyBorder="1" applyProtection="1"/>
    <xf numFmtId="0" fontId="9" fillId="0" borderId="20" xfId="0" applyFont="1" applyBorder="1" applyProtection="1"/>
    <xf numFmtId="0" fontId="0" fillId="0" borderId="22" xfId="0" applyBorder="1" applyProtection="1"/>
    <xf numFmtId="0" fontId="0" fillId="0" borderId="23" xfId="0" applyBorder="1" applyProtection="1"/>
    <xf numFmtId="0" fontId="0" fillId="0" borderId="24" xfId="0" applyBorder="1" applyProtection="1"/>
    <xf numFmtId="165" fontId="0" fillId="0" borderId="0" xfId="0" applyNumberFormat="1" applyFont="1" applyProtection="1"/>
    <xf numFmtId="165" fontId="0" fillId="0" borderId="0" xfId="0" applyNumberFormat="1" applyFont="1" applyProtection="1">
      <protection hidden="1"/>
    </xf>
    <xf numFmtId="1" fontId="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xf>
    <xf numFmtId="0" fontId="0" fillId="0" borderId="0" xfId="0" applyFill="1" applyBorder="1" applyAlignment="1" applyProtection="1">
      <alignment horizontal="center"/>
    </xf>
    <xf numFmtId="2" fontId="18" fillId="5" borderId="5" xfId="1" applyNumberFormat="1" applyFont="1" applyFill="1" applyBorder="1" applyAlignment="1" applyProtection="1">
      <alignment horizontal="center"/>
    </xf>
    <xf numFmtId="0" fontId="18" fillId="5" borderId="3" xfId="0" applyFont="1" applyFill="1" applyBorder="1" applyAlignment="1" applyProtection="1">
      <alignment horizontal="center"/>
    </xf>
    <xf numFmtId="0" fontId="18" fillId="5" borderId="4" xfId="0" applyFont="1" applyFill="1" applyBorder="1" applyAlignment="1" applyProtection="1">
      <alignment horizontal="center"/>
    </xf>
    <xf numFmtId="0" fontId="12" fillId="0" borderId="0" xfId="0" applyFont="1" applyBorder="1" applyAlignment="1" applyProtection="1">
      <alignment horizontal="center" wrapText="1"/>
    </xf>
    <xf numFmtId="0" fontId="12" fillId="0" borderId="0" xfId="0" applyFont="1" applyBorder="1" applyAlignment="1" applyProtection="1"/>
    <xf numFmtId="0" fontId="3" fillId="4" borderId="5" xfId="2" applyNumberFormat="1" applyFill="1" applyBorder="1" applyAlignment="1" applyProtection="1">
      <protection locked="0"/>
    </xf>
    <xf numFmtId="0" fontId="0" fillId="4" borderId="3" xfId="0" applyFill="1" applyBorder="1" applyAlignment="1" applyProtection="1">
      <protection locked="0"/>
    </xf>
    <xf numFmtId="0" fontId="0" fillId="4" borderId="4" xfId="0" applyFill="1" applyBorder="1" applyAlignment="1" applyProtection="1">
      <protection locked="0"/>
    </xf>
    <xf numFmtId="0" fontId="12" fillId="4" borderId="5" xfId="0" applyFont="1" applyFill="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0" fillId="4" borderId="5" xfId="0" applyFill="1"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1" fontId="17" fillId="4" borderId="5" xfId="2" applyNumberFormat="1" applyFont="1" applyFill="1" applyBorder="1" applyAlignment="1" applyProtection="1">
      <alignment horizontal="center" vertical="center"/>
      <protection locked="0"/>
    </xf>
    <xf numFmtId="1" fontId="1" fillId="0" borderId="3" xfId="0" applyNumberFormat="1" applyFont="1" applyBorder="1" applyAlignment="1" applyProtection="1">
      <alignment horizontal="center" vertical="center"/>
      <protection locked="0"/>
    </xf>
    <xf numFmtId="1" fontId="1" fillId="0" borderId="4" xfId="0" applyNumberFormat="1" applyFont="1" applyBorder="1" applyAlignment="1" applyProtection="1">
      <alignment horizontal="center" vertical="center"/>
      <protection locked="0"/>
    </xf>
    <xf numFmtId="0" fontId="17" fillId="4" borderId="5" xfId="2" applyNumberFormat="1"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1" fillId="0" borderId="7" xfId="0" applyFont="1" applyBorder="1" applyAlignment="1" applyProtection="1">
      <alignment horizontal="center"/>
    </xf>
    <xf numFmtId="0" fontId="0" fillId="0" borderId="7" xfId="0" applyBorder="1" applyAlignment="1" applyProtection="1">
      <alignment horizontal="center"/>
    </xf>
    <xf numFmtId="0" fontId="11" fillId="0" borderId="3" xfId="0" applyFont="1" applyBorder="1" applyAlignment="1" applyProtection="1">
      <alignment horizontal="center"/>
    </xf>
    <xf numFmtId="0" fontId="0" fillId="0" borderId="3" xfId="0" applyBorder="1" applyAlignment="1" applyProtection="1">
      <alignment horizontal="center"/>
    </xf>
    <xf numFmtId="0" fontId="0" fillId="0" borderId="0" xfId="0" applyBorder="1" applyAlignment="1" applyProtection="1"/>
    <xf numFmtId="0" fontId="19" fillId="0" borderId="0" xfId="0" applyFont="1" applyAlignment="1" applyProtection="1">
      <alignment horizontal="center"/>
    </xf>
    <xf numFmtId="1" fontId="1" fillId="4" borderId="5" xfId="0" applyNumberFormat="1" applyFont="1" applyFill="1" applyBorder="1" applyAlignment="1" applyProtection="1">
      <alignment horizontal="center" vertical="center"/>
      <protection locked="0"/>
    </xf>
    <xf numFmtId="1" fontId="1" fillId="4" borderId="3" xfId="0" applyNumberFormat="1" applyFont="1" applyFill="1" applyBorder="1" applyAlignment="1" applyProtection="1">
      <alignment horizontal="center" vertical="center"/>
      <protection locked="0"/>
    </xf>
    <xf numFmtId="1" fontId="1" fillId="4" borderId="4" xfId="0" applyNumberFormat="1" applyFont="1" applyFill="1" applyBorder="1" applyAlignment="1" applyProtection="1">
      <alignment horizontal="center" vertical="center"/>
      <protection locked="0"/>
    </xf>
  </cellXfs>
  <cellStyles count="3">
    <cellStyle name="Good" xfId="1" builtinId="26"/>
    <cellStyle name="Input" xfId="2" builtinId="2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571500</xdr:colOff>
      <xdr:row>17</xdr:row>
      <xdr:rowOff>304798</xdr:rowOff>
    </xdr:from>
    <xdr:to>
      <xdr:col>8</xdr:col>
      <xdr:colOff>15876</xdr:colOff>
      <xdr:row>71</xdr:row>
      <xdr:rowOff>57149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1500" y="8089898"/>
          <a:ext cx="6899276" cy="1584325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spcAft>
              <a:spcPts val="1200"/>
            </a:spcAft>
          </a:pPr>
          <a:r>
            <a:rPr lang="en-US" sz="1800" b="1"/>
            <a:t>Directions for Use (Top Coats)</a:t>
          </a:r>
          <a:endParaRPr lang="en-US" sz="1200"/>
        </a:p>
        <a:p>
          <a:r>
            <a:rPr lang="en-US" sz="1100">
              <a:solidFill>
                <a:schemeClr val="dk1"/>
              </a:solidFill>
              <a:latin typeface="+mn-lt"/>
              <a:ea typeface="+mn-ea"/>
              <a:cs typeface="+mn-cs"/>
            </a:rPr>
            <a:t>Mohawk Finishing</a:t>
          </a:r>
          <a:r>
            <a:rPr lang="en-US" sz="1100" baseline="0">
              <a:solidFill>
                <a:schemeClr val="dk1"/>
              </a:solidFill>
              <a:latin typeface="+mn-lt"/>
              <a:ea typeface="+mn-ea"/>
              <a:cs typeface="+mn-cs"/>
            </a:rPr>
            <a:t> Products Coverage Calculator is designed to help you determine the amount of material you will need to complete a project based on the amount of material you spray per coat, the amount of reduction used if any, the number of coats you apply and the efficiency of your equipment, rather than a given dry mil thickness. It will calculate the dry mils applied based on the values you enter to keep you informed. </a:t>
          </a:r>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baseline="0">
              <a:solidFill>
                <a:schemeClr val="dk1"/>
              </a:solidFill>
              <a:latin typeface="+mn-lt"/>
              <a:ea typeface="+mn-ea"/>
              <a:cs typeface="+mn-cs"/>
            </a:rPr>
            <a:t>It is important that you know how many wet mils you apply as you spray your coatings and that you stay reasonably consistent. Using a wet film gauge, testing and practice will help you achieve the level of consistency you need to be able to apply the right amount of finish to prevent shortages and the unexpected costs associated. This is only a tool and is only as accurate as you are. Use it at your own risk. No guarantees are given and no liability will be accepted  for miscalculations made by the user. </a:t>
          </a:r>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r>
            <a:rPr lang="en-US" sz="1100" b="1">
              <a:solidFill>
                <a:schemeClr val="dk1"/>
              </a:solidFill>
              <a:latin typeface="+mn-lt"/>
              <a:ea typeface="+mn-ea"/>
              <a:cs typeface="+mn-cs"/>
            </a:rPr>
            <a:t>To calculate</a:t>
          </a:r>
          <a:r>
            <a:rPr lang="en-US" sz="1100" b="1" baseline="0">
              <a:solidFill>
                <a:schemeClr val="dk1"/>
              </a:solidFill>
              <a:latin typeface="+mn-lt"/>
              <a:ea typeface="+mn-ea"/>
              <a:cs typeface="+mn-cs"/>
            </a:rPr>
            <a:t> the gallons of material needed: </a:t>
          </a:r>
          <a:endParaRPr lang="en-US" sz="1200"/>
        </a:p>
        <a:p>
          <a:r>
            <a:rPr lang="en-US" sz="1100" b="0" baseline="0">
              <a:solidFill>
                <a:schemeClr val="dk1"/>
              </a:solidFill>
              <a:latin typeface="+mn-lt"/>
              <a:ea typeface="+mn-ea"/>
              <a:cs typeface="+mn-cs"/>
            </a:rPr>
            <a:t>S</a:t>
          </a:r>
          <a:r>
            <a:rPr lang="en-US" sz="1100" baseline="0">
              <a:solidFill>
                <a:schemeClr val="dk1"/>
              </a:solidFill>
              <a:latin typeface="+mn-lt"/>
              <a:ea typeface="+mn-ea"/>
              <a:cs typeface="+mn-cs"/>
            </a:rPr>
            <a:t>elect the Mohawk products in the top row using the drop down boxes; Sealers are on the left and topcoats are on the right. Select "NONE" if you don't intend to use either category to prevent a miscalculation to the overall thickness of the finish. When "NONE" is selected, "Number of Coats" &amp; "Wet Mils per Coat", have no effect on the calculator. Leaving a sealer or top coat selected will not affect the totals for the other product but leaving a value in the reducer field will affect the specific category but not the other.</a:t>
          </a:r>
          <a:endParaRPr lang="en-US" sz="1200"/>
        </a:p>
        <a:p>
          <a:r>
            <a:rPr lang="en-US" sz="1100" baseline="0">
              <a:solidFill>
                <a:schemeClr val="dk1"/>
              </a:solidFill>
              <a:latin typeface="+mn-lt"/>
              <a:ea typeface="+mn-ea"/>
              <a:cs typeface="+mn-cs"/>
            </a:rPr>
            <a:t>Select the total amount of reducer and retarder "combined" you plan to use on line 2 using the drop down boxes. Choose the closest value available. Separate inputs are provided for sealer and top coat.</a:t>
          </a:r>
          <a:endParaRPr lang="en-US" sz="1200"/>
        </a:p>
        <a:p>
          <a:r>
            <a:rPr lang="en-US" sz="1100" baseline="0">
              <a:solidFill>
                <a:schemeClr val="dk1"/>
              </a:solidFill>
              <a:latin typeface="+mn-lt"/>
              <a:ea typeface="+mn-ea"/>
              <a:cs typeface="+mn-cs"/>
            </a:rPr>
            <a:t>Select  the number of coats you intend to apply using the drop down boxes and at what wet mil thickness you plan to spray them. Separate inputs are provided for sealers and top coats. </a:t>
          </a:r>
          <a:endParaRPr lang="en-US" sz="1200"/>
        </a:p>
        <a:p>
          <a:r>
            <a:rPr lang="en-US" sz="1100" baseline="0">
              <a:solidFill>
                <a:schemeClr val="dk1"/>
              </a:solidFill>
              <a:latin typeface="+mn-lt"/>
              <a:ea typeface="+mn-ea"/>
              <a:cs typeface="+mn-cs"/>
            </a:rPr>
            <a:t>Select the transfer efficiency for your equipment and situation using the drop down box, choose the closet value available. See information below for guidance. One value is given for application of both sealer and top coat and adjusts both.  </a:t>
          </a:r>
          <a:endParaRPr lang="en-US" sz="1200"/>
        </a:p>
        <a:p>
          <a:r>
            <a:rPr lang="en-US" sz="1100" baseline="0">
              <a:solidFill>
                <a:schemeClr val="dk1"/>
              </a:solidFill>
              <a:latin typeface="+mn-lt"/>
              <a:ea typeface="+mn-ea"/>
              <a:cs typeface="+mn-cs"/>
            </a:rPr>
            <a:t>Enter the total square feet of material you plan to cover by selecting the text and typing a numeric value and press the enter key or tab key.</a:t>
          </a:r>
          <a:endParaRPr lang="en-US" sz="1200"/>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The gallons of material will be further divided into coating and reducer needed to accomplish your project. The reducer value is combined for both the sealer and top coat categories. Yellow boxes are variables you can change and green boxes are results only. With the exception of square footage all boxes use drop downs and lists to select values. Use the closest values to your application as possible. </a:t>
          </a:r>
          <a:endParaRPr lang="en-US" sz="1200"/>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The dry film thickness value in the bottom row shows the total dry build of each category as well as the combined total. The value given for "Gallons of Reducer" will be the combined quantity of reducer and retarder for both the sealer and top coat if selected.</a:t>
          </a:r>
          <a:endParaRPr lang="en-US" sz="1200"/>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Make sure </a:t>
          </a:r>
          <a:r>
            <a:rPr lang="en-US" sz="1100" b="1" baseline="0">
              <a:solidFill>
                <a:schemeClr val="dk1"/>
              </a:solidFill>
              <a:latin typeface="+mn-lt"/>
              <a:ea typeface="+mn-ea"/>
              <a:cs typeface="+mn-cs"/>
            </a:rPr>
            <a:t>0% </a:t>
          </a:r>
          <a:r>
            <a:rPr lang="en-US" sz="1100" baseline="0">
              <a:solidFill>
                <a:schemeClr val="dk1"/>
              </a:solidFill>
              <a:latin typeface="+mn-lt"/>
              <a:ea typeface="+mn-ea"/>
              <a:cs typeface="+mn-cs"/>
            </a:rPr>
            <a:t>is listed for Reducers &amp; Retarders if you don't plan to use them or if the value is less than 5%. Since the amount of material shown includes the reducers and retarder value it will automatically reduce the amount of coating needed in the sealer and top coat totals. Failure to include them in your coatings when applying these materials will cause you to be short of materials and have a thicker finish than expected. </a:t>
          </a:r>
          <a:endParaRPr lang="en-US" sz="1200"/>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Transfer efficiency will not affect dry film thickness or wet mils applied but will effect the amount of wasted material that doesn't hit the part and increases the gallons required to complete your project. Understanding the transfer efficiency of your equipment and what you're spraying will help you estimate your material more accurately. </a:t>
          </a:r>
          <a:endParaRPr lang="en-US" sz="1200"/>
        </a:p>
        <a:p>
          <a:pPr fontAlgn="base"/>
          <a:endParaRPr lang="en-US" sz="1100" baseline="0">
            <a:solidFill>
              <a:schemeClr val="dk1"/>
            </a:solidFill>
            <a:latin typeface="+mn-lt"/>
            <a:ea typeface="+mn-ea"/>
            <a:cs typeface="+mn-cs"/>
          </a:endParaRPr>
        </a:p>
        <a:p>
          <a:r>
            <a:rPr lang="en-US" sz="1100" baseline="0">
              <a:solidFill>
                <a:schemeClr val="dk1"/>
              </a:solidFill>
              <a:latin typeface="+mn-lt"/>
              <a:ea typeface="+mn-ea"/>
              <a:cs typeface="+mn-cs"/>
            </a:rPr>
            <a:t>Transfer Efficiencies</a:t>
          </a:r>
          <a:endParaRPr lang="en-US" sz="1200"/>
        </a:p>
        <a:p>
          <a:r>
            <a:rPr lang="en-US" sz="1100" b="1" baseline="0">
              <a:solidFill>
                <a:schemeClr val="dk1"/>
              </a:solidFill>
              <a:latin typeface="+mn-lt"/>
              <a:ea typeface="+mn-ea"/>
              <a:cs typeface="+mn-cs"/>
            </a:rPr>
            <a:t>20% </a:t>
          </a:r>
          <a:r>
            <a:rPr lang="en-US" sz="1100" baseline="0">
              <a:solidFill>
                <a:schemeClr val="dk1"/>
              </a:solidFill>
              <a:latin typeface="+mn-lt"/>
              <a:ea typeface="+mn-ea"/>
              <a:cs typeface="+mn-cs"/>
            </a:rPr>
            <a:t>- Dimensional - small surface areas that allow more material to bypass, chairs for instance .</a:t>
          </a:r>
          <a:endParaRPr lang="en-US" sz="1200"/>
        </a:p>
        <a:p>
          <a:r>
            <a:rPr lang="en-US" sz="1100" b="1" baseline="0">
              <a:solidFill>
                <a:schemeClr val="dk1"/>
              </a:solidFill>
              <a:latin typeface="+mn-lt"/>
              <a:ea typeface="+mn-ea"/>
              <a:cs typeface="+mn-cs"/>
            </a:rPr>
            <a:t>40% </a:t>
          </a:r>
          <a:r>
            <a:rPr lang="en-US" sz="1100" baseline="0">
              <a:solidFill>
                <a:schemeClr val="dk1"/>
              </a:solidFill>
              <a:latin typeface="+mn-lt"/>
              <a:ea typeface="+mn-ea"/>
              <a:cs typeface="+mn-cs"/>
            </a:rPr>
            <a:t>- Conventional Gun - Older spray equipment not optimized for higher transfer efficiency spraying larger panels. Use 20% if mostly small parts or narrow pieces.</a:t>
          </a:r>
          <a:endParaRPr lang="en-US" sz="1200"/>
        </a:p>
        <a:p>
          <a:r>
            <a:rPr lang="en-US" sz="1100" b="1" baseline="0">
              <a:solidFill>
                <a:schemeClr val="dk1"/>
              </a:solidFill>
              <a:latin typeface="+mn-lt"/>
              <a:ea typeface="+mn-ea"/>
              <a:cs typeface="+mn-cs"/>
            </a:rPr>
            <a:t>65% </a:t>
          </a:r>
          <a:r>
            <a:rPr lang="en-US" sz="1100" baseline="0">
              <a:solidFill>
                <a:schemeClr val="dk1"/>
              </a:solidFill>
              <a:latin typeface="+mn-lt"/>
              <a:ea typeface="+mn-ea"/>
              <a:cs typeface="+mn-cs"/>
            </a:rPr>
            <a:t>- High volume low pressure spray guns designed to increase transfer efficiency spraying larger panels with minimal overspray. Use lower values for smaller or narrower parts.</a:t>
          </a:r>
          <a:endParaRPr lang="en-US" sz="1200"/>
        </a:p>
        <a:p>
          <a:r>
            <a:rPr lang="en-US" sz="1100" b="1" baseline="0">
              <a:solidFill>
                <a:schemeClr val="dk1"/>
              </a:solidFill>
              <a:latin typeface="+mn-lt"/>
              <a:ea typeface="+mn-ea"/>
              <a:cs typeface="+mn-cs"/>
            </a:rPr>
            <a:t>One Hundred Percent </a:t>
          </a:r>
          <a:r>
            <a:rPr lang="en-US" sz="1100" baseline="0">
              <a:solidFill>
                <a:schemeClr val="dk1"/>
              </a:solidFill>
              <a:latin typeface="+mn-lt"/>
              <a:ea typeface="+mn-ea"/>
              <a:cs typeface="+mn-cs"/>
            </a:rPr>
            <a:t>- As if no waste is allowed. Not practical for spray applications, use only for comparison purposes. </a:t>
          </a:r>
          <a:endParaRPr lang="en-US" sz="1100">
            <a:solidFill>
              <a:schemeClr val="dk1"/>
            </a:solidFill>
            <a:latin typeface="+mn-lt"/>
            <a:ea typeface="+mn-ea"/>
            <a:cs typeface="+mn-cs"/>
          </a:endParaRPr>
        </a:p>
        <a:p>
          <a:r>
            <a:rPr lang="en-US" sz="1200" baseline="0"/>
            <a:t>e efficiency of your equipment, rather than a given dry mil thickness. It will calculate the dry mils applied based on the values you enter to keep you informed. </a:t>
          </a:r>
          <a:endParaRPr lang="en-US" sz="1200"/>
        </a:p>
        <a:p>
          <a:endParaRPr lang="en-US" sz="1200"/>
        </a:p>
        <a:p>
          <a:r>
            <a:rPr lang="en-US" sz="1200" baseline="0"/>
            <a:t>It is important that you know how many wet mils you apply as you spray your coatings and that you stay reasonably consistent. Using a wet film gauge, testing and practice will help you achieve the level of consistency you need to be able to apply the right amount of finish to prevent shortages and the unexpected costs associated. </a:t>
          </a:r>
          <a:r>
            <a:rPr lang="en-US" sz="1200" baseline="0">
              <a:solidFill>
                <a:schemeClr val="dk1"/>
              </a:solidFill>
              <a:latin typeface="+mn-lt"/>
              <a:ea typeface="+mn-ea"/>
              <a:cs typeface="+mn-cs"/>
            </a:rPr>
            <a:t>This is only a tool and is only as accurate as you are. Use it at your own risk. No guarantees are given and no liability will be accepted  for miscalculations made by the user. </a:t>
          </a:r>
          <a:endParaRPr lang="en-US" sz="1200"/>
        </a:p>
        <a:p>
          <a:endParaRPr lang="en-US" sz="1200"/>
        </a:p>
        <a:p>
          <a:r>
            <a:rPr lang="en-US" sz="1200" b="1"/>
            <a:t>To calculate</a:t>
          </a:r>
          <a:r>
            <a:rPr lang="en-US" sz="1200" b="1" baseline="0"/>
            <a:t> the gallons of material needed: </a:t>
          </a:r>
        </a:p>
        <a:p>
          <a:pPr marL="228600" indent="-228600">
            <a:buFont typeface="+mj-lt"/>
            <a:buAutoNum type="arabicPeriod"/>
          </a:pPr>
          <a:r>
            <a:rPr lang="en-US" sz="1200" b="0" baseline="0"/>
            <a:t>S</a:t>
          </a:r>
          <a:r>
            <a:rPr lang="en-US" sz="1200" baseline="0"/>
            <a:t>elect the Mohawk products in the top row using the drop down boxes; Sealers are on the left and topcoats are on the right. Select "NONE" if you don't intend to use either category to prevent a miscalculation to the overall thickness of the finish. When "NONE" is selected, "Number of Coats" &amp; "Wet Mils per Coat", have no effect on the calculator. Leaving a sealer or top coat selected will not affect the totals for the other product but leaving a value in the reducer field will affect the specific category but not the other.</a:t>
          </a:r>
        </a:p>
        <a:p>
          <a:pPr marL="228600" indent="-228600">
            <a:buFont typeface="+mj-lt"/>
            <a:buAutoNum type="arabicPeriod"/>
          </a:pPr>
          <a:r>
            <a:rPr lang="en-US" sz="1200" baseline="0">
              <a:solidFill>
                <a:schemeClr val="dk1"/>
              </a:solidFill>
              <a:latin typeface="+mn-lt"/>
              <a:ea typeface="+mn-ea"/>
              <a:cs typeface="+mn-cs"/>
            </a:rPr>
            <a:t>Select the total amount of reducer and retarder "combined" you plan to use on line 2 using the drop down boxes. Choose the closest value available. Separate inputs are provided for sealer and top coat.</a:t>
          </a:r>
        </a:p>
        <a:p>
          <a:pPr marL="228600" indent="-228600">
            <a:buFont typeface="+mj-lt"/>
            <a:buAutoNum type="arabicPeriod"/>
          </a:pPr>
          <a:r>
            <a:rPr lang="en-US" sz="1200" baseline="0">
              <a:solidFill>
                <a:schemeClr val="dk1"/>
              </a:solidFill>
              <a:latin typeface="+mn-lt"/>
              <a:ea typeface="+mn-ea"/>
              <a:cs typeface="+mn-cs"/>
            </a:rPr>
            <a:t>Select  the number of coats you intend to apply using the drop down boxes and at what wet mil thickness you plan to spray them. Separate inputs are provided for sealers and top coats. </a:t>
          </a:r>
        </a:p>
        <a:p>
          <a:pPr marL="228600" indent="-228600">
            <a:buFont typeface="+mj-lt"/>
            <a:buAutoNum type="arabicPeriod"/>
          </a:pPr>
          <a:r>
            <a:rPr lang="en-US" sz="1200" baseline="0">
              <a:solidFill>
                <a:schemeClr val="dk1"/>
              </a:solidFill>
              <a:latin typeface="+mn-lt"/>
              <a:ea typeface="+mn-ea"/>
              <a:cs typeface="+mn-cs"/>
            </a:rPr>
            <a:t>Select the transfer efficiency for your equipment and situation using the drop down box, choose the closet value available. See information below for guidance. One value is given for application of both sealer and top coat and adjusts both.  </a:t>
          </a:r>
        </a:p>
        <a:p>
          <a:pPr marL="228600" indent="-228600">
            <a:buFont typeface="+mj-lt"/>
            <a:buAutoNum type="arabicPeriod"/>
          </a:pPr>
          <a:r>
            <a:rPr lang="en-US" sz="1200" baseline="0">
              <a:solidFill>
                <a:schemeClr val="dk1"/>
              </a:solidFill>
              <a:latin typeface="+mn-lt"/>
              <a:ea typeface="+mn-ea"/>
              <a:cs typeface="+mn-cs"/>
            </a:rPr>
            <a:t>Enter the total square feet of material you plan to cover by selecting the text and typing a numeric value and press the enter key or tab key.</a:t>
          </a:r>
        </a:p>
        <a:p>
          <a:pPr marL="228600" indent="-228600">
            <a:buFont typeface="+mj-lt"/>
            <a:buAutoNum type="arabicPeriod"/>
          </a:pPr>
          <a:endParaRPr lang="en-US" sz="1100" baseline="0">
            <a:solidFill>
              <a:schemeClr val="dk1"/>
            </a:solidFill>
            <a:latin typeface="+mn-lt"/>
            <a:ea typeface="+mn-ea"/>
            <a:cs typeface="+mn-cs"/>
          </a:endParaRPr>
        </a:p>
        <a:p>
          <a:r>
            <a:rPr lang="en-US" sz="1200" baseline="0"/>
            <a:t>The gallons of material will be further divided into coating and reducer needed to accomplish your project. The reducer value is combined for both the sealer and top coat categories. Yellow boxes are variables you can change and green boxes are results only. With the exception of square footage all boxes use drop downs and lists to select values. Use the closest values to your application as possible. </a:t>
          </a:r>
        </a:p>
        <a:p>
          <a:endParaRPr lang="en-US" sz="1200" baseline="0"/>
        </a:p>
        <a:p>
          <a:r>
            <a:rPr lang="en-US" sz="1200" baseline="0"/>
            <a:t>The dry film thickness value in the bottom row shows the total dry build of each category as well as the combined total. The value given for "Gallons of Reducer" will be the combined quantity of reducer and retarder for both the sealer and top coat if selected.</a:t>
          </a:r>
        </a:p>
        <a:p>
          <a:endParaRPr lang="en-US" sz="1200" baseline="0"/>
        </a:p>
        <a:p>
          <a:r>
            <a:rPr lang="en-US" sz="1200" baseline="0"/>
            <a:t>Make sure </a:t>
          </a:r>
          <a:r>
            <a:rPr lang="en-US" sz="1200" b="1" baseline="0"/>
            <a:t>0% </a:t>
          </a:r>
          <a:r>
            <a:rPr lang="en-US" sz="1200" baseline="0"/>
            <a:t>is listed for Reducers &amp; Retarders if you don't plan to use them or if the value is less than 5%. Since the amount of material shown includes the reducers and retarder value it will automatically reduce the amount of coating needed in the sealer and top coat totals. Failure to include them in your coatings when applying these materials will cause you to be short of materials and have a thicker finish than expected. </a:t>
          </a:r>
        </a:p>
        <a:p>
          <a:endParaRPr lang="en-US" sz="1200" baseline="0"/>
        </a:p>
        <a:p>
          <a:r>
            <a:rPr lang="en-US" sz="1200" baseline="0"/>
            <a:t>Transfer efficiency will not affect dry film thickness or wet mils applied but will effect the amount of wasted material that doesn't hit the part and increases the gallons required to complete your project. Understanding the transfer efficiency of your equipment and what you're spraying will help you estimate your material more accurately. </a:t>
          </a:r>
        </a:p>
        <a:p>
          <a:endParaRPr lang="en-US" sz="1200" baseline="0"/>
        </a:p>
        <a:p>
          <a:r>
            <a:rPr lang="en-US" sz="1200" baseline="0"/>
            <a:t>Transfer Efficiencies</a:t>
          </a:r>
        </a:p>
        <a:p>
          <a:r>
            <a:rPr lang="en-US" sz="1200" b="1" baseline="0"/>
            <a:t>20% </a:t>
          </a:r>
          <a:r>
            <a:rPr lang="en-US" sz="1200" baseline="0"/>
            <a:t>- Dimensional - small surface areas that allow more material to bypass, chairs for instance .</a:t>
          </a:r>
        </a:p>
        <a:p>
          <a:r>
            <a:rPr lang="en-US" sz="1200" b="1" baseline="0"/>
            <a:t>40% </a:t>
          </a:r>
          <a:r>
            <a:rPr lang="en-US" sz="1200" baseline="0"/>
            <a:t>- Conventional Gun - Older spray equipment not optimized for higher transfer efficiency spraying larger panels. Use 20% if mostly small parts or narrow pieces.</a:t>
          </a:r>
        </a:p>
        <a:p>
          <a:r>
            <a:rPr lang="en-US" sz="1200" b="1" baseline="0"/>
            <a:t>65% </a:t>
          </a:r>
          <a:r>
            <a:rPr lang="en-US" sz="1200" baseline="0"/>
            <a:t>- High volume low pressure spray guns designed to increase transfer efficiency spraying larger panels with minimal overspray. Use lower values for smaller or narrower parts.</a:t>
          </a:r>
        </a:p>
        <a:p>
          <a:r>
            <a:rPr lang="en-US" sz="1200" b="1" baseline="0"/>
            <a:t>One Hundred Percent </a:t>
          </a:r>
          <a:r>
            <a:rPr lang="en-US" sz="1200" baseline="0"/>
            <a:t>- As if no waste is allowed. Not practical for spray applications, use only for comparison purposes. </a:t>
          </a:r>
          <a:endParaRPr lang="en-US" sz="1200"/>
        </a:p>
      </xdr:txBody>
    </xdr:sp>
    <xdr:clientData/>
  </xdr:twoCellAnchor>
  <xdr:twoCellAnchor>
    <xdr:from>
      <xdr:col>3</xdr:col>
      <xdr:colOff>45979</xdr:colOff>
      <xdr:row>0</xdr:row>
      <xdr:rowOff>167640</xdr:rowOff>
    </xdr:from>
    <xdr:to>
      <xdr:col>8</xdr:col>
      <xdr:colOff>85726</xdr:colOff>
      <xdr:row>2</xdr:row>
      <xdr:rowOff>275895</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514859" y="167640"/>
          <a:ext cx="5206107" cy="7483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900" b="1"/>
            <a:t>Mohawk Finishing</a:t>
          </a:r>
          <a:r>
            <a:rPr lang="en-US" sz="1900" b="1" baseline="0"/>
            <a:t> Products </a:t>
          </a:r>
          <a:r>
            <a:rPr lang="en-US" sz="1900" b="1"/>
            <a:t>Coverage Calculator</a:t>
          </a:r>
        </a:p>
        <a:p>
          <a:pPr algn="ctr"/>
          <a:r>
            <a:rPr lang="en-US" sz="1000" b="1"/>
            <a:t>Rev. 2-2018</a:t>
          </a:r>
        </a:p>
      </xdr:txBody>
    </xdr:sp>
    <xdr:clientData/>
  </xdr:twoCellAnchor>
  <xdr:twoCellAnchor editAs="oneCell">
    <xdr:from>
      <xdr:col>0</xdr:col>
      <xdr:colOff>403860</xdr:colOff>
      <xdr:row>0</xdr:row>
      <xdr:rowOff>137160</xdr:rowOff>
    </xdr:from>
    <xdr:to>
      <xdr:col>1</xdr:col>
      <xdr:colOff>1173480</xdr:colOff>
      <xdr:row>2</xdr:row>
      <xdr:rowOff>297797</xdr:rowOff>
    </xdr:to>
    <xdr:pic>
      <xdr:nvPicPr>
        <xdr:cNvPr id="6" name="Picture 5">
          <a:extLst>
            <a:ext uri="{FF2B5EF4-FFF2-40B4-BE49-F238E27FC236}">
              <a16:creationId xmlns:a16="http://schemas.microsoft.com/office/drawing/2014/main" id="{77C54ADE-70EA-4679-AB7D-F9D34D2E28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860" y="137160"/>
          <a:ext cx="1363980" cy="8007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5</xdr:col>
      <xdr:colOff>2171700</xdr:colOff>
      <xdr:row>46</xdr:row>
      <xdr:rowOff>28575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4991100"/>
          <a:ext cx="7753350" cy="800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800" b="1"/>
            <a:t>Direction for Use (Stains)</a:t>
          </a:r>
        </a:p>
        <a:p>
          <a:pPr algn="l"/>
          <a:endParaRPr lang="en-US" sz="1200" b="0"/>
        </a:p>
        <a:p>
          <a:pPr algn="l"/>
          <a:r>
            <a:rPr lang="en-US" sz="1100" b="0"/>
            <a:t>Mohawk Finishing</a:t>
          </a:r>
          <a:r>
            <a:rPr lang="en-US" sz="1100" b="0" baseline="0"/>
            <a:t> Products Stain Calculator is designed to help you determine the amont of stain  you will need to complete a project based on the  application method you use and the efficiency of your application.  multiple stain calculators are provided since more than one stain is often used to complete a project. Leaving "NONE" selected in the "Stain One, Two &amp; Three" boxes  will prevent them from adding values to the results. Each stain column only effects its column and results. </a:t>
          </a:r>
        </a:p>
        <a:p>
          <a:pPr algn="l"/>
          <a:endParaRPr lang="en-US" sz="1100" b="0" baseline="0"/>
        </a:p>
        <a:p>
          <a:pPr algn="l"/>
          <a:r>
            <a:rPr lang="en-US" sz="1100" b="0" baseline="0"/>
            <a:t>It is important to understand how the stain is applied and the efficiency of your method. Reducer doesn't increase or decrease the spread rate of the stain but will combine to make the quantity of stain required. It's important to know if you will reduce the stains intensity and must add the reducer amount selected to your stain to provide the correct amount. Leaving the reducer set to 0% will ensure you  have enough stain if you  don't know or don't intend to reduce the stain. </a:t>
          </a:r>
          <a:r>
            <a:rPr lang="en-US" sz="1100" baseline="0">
              <a:solidFill>
                <a:schemeClr val="dk1"/>
              </a:solidFill>
              <a:latin typeface="+mn-lt"/>
              <a:ea typeface="+mn-ea"/>
              <a:cs typeface="+mn-cs"/>
            </a:rPr>
            <a:t>This is only a tool and is only as accurate as you are. Use it at your own risk. No guarantees are given and no liability will be accepted  for miscalculations made by the user. </a:t>
          </a:r>
        </a:p>
        <a:p>
          <a:pPr algn="l"/>
          <a:endParaRPr lang="en-US" sz="1100" b="0" baseline="0">
            <a:solidFill>
              <a:schemeClr val="dk1"/>
            </a:solidFill>
            <a:latin typeface="+mn-lt"/>
            <a:ea typeface="+mn-ea"/>
            <a:cs typeface="+mn-cs"/>
          </a:endParaRPr>
        </a:p>
        <a:p>
          <a:pPr algn="l"/>
          <a:r>
            <a:rPr lang="en-US" sz="1100" b="1" baseline="0">
              <a:solidFill>
                <a:schemeClr val="dk1"/>
              </a:solidFill>
              <a:latin typeface="+mn-lt"/>
              <a:ea typeface="+mn-ea"/>
              <a:cs typeface="+mn-cs"/>
            </a:rPr>
            <a:t>To calculate the gallons of stain needed:</a:t>
          </a:r>
        </a:p>
        <a:p>
          <a:pPr algn="l"/>
          <a:r>
            <a:rPr lang="en-US" sz="1100" b="0"/>
            <a:t>Select the Mohawk Stain in the top row using the drop down boxes.</a:t>
          </a:r>
          <a:r>
            <a:rPr lang="en-US" sz="1100" b="0" baseline="0"/>
            <a:t> There are three stain options to allow for multiple stains such as a dye and a glaze or two coats of the same stain. Add the percentage of one gallon of reducer that you plan to add to calculate both the stain and reducer quanities needed. Selecting reducer and failing to add it to your product when used will cause you to come up short. If in doubt leave the reducer set to "0" and it will provide enough stain to cover the project. Glaze is not listed in the Stain One column since we don't recommend glaze being used directly on raw wood and is most often used over an initial stain and sealer coat. Glazes are available in the Stain Two and Three columns and you can leave Stain One blank and use Stain Two or Three to calculate glazes.</a:t>
          </a:r>
        </a:p>
        <a:p>
          <a:pPr algn="l"/>
          <a:endParaRPr lang="en-US" sz="1100" b="0" baseline="0"/>
        </a:p>
        <a:p>
          <a:pPr algn="l"/>
          <a:r>
            <a:rPr lang="en-US" sz="1100" b="0" baseline="0"/>
            <a:t>Spray to Color &amp; Wipe are the only options given in Applicattion Method. Wipe includes ragging stains on and off , brushing on and wiping off and spray on stains liberally and wiping off. </a:t>
          </a:r>
        </a:p>
        <a:p>
          <a:pPr algn="l"/>
          <a:endParaRPr lang="en-US" sz="1100" b="0" baseline="0"/>
        </a:p>
        <a:p>
          <a:pPr algn="l"/>
          <a:r>
            <a:rPr lang="en-US" sz="1100" b="0" baseline="0"/>
            <a:t>Coverage values in the calculator are based on typical applications and may not be the same for you. You should allow a percentage of overage to be sure you come up short. </a:t>
          </a:r>
        </a:p>
        <a:p>
          <a:pPr algn="l"/>
          <a:endParaRPr lang="en-US" sz="1100" b="0" baseline="0"/>
        </a:p>
        <a:p>
          <a:pPr algn="l"/>
          <a:r>
            <a:rPr lang="en-US" sz="1100" b="0" baseline="0"/>
            <a:t>Application efficiency affects totals as well and you can use these settings to compensate. Spray application will rarely ever provide 100% efficiency and most often is much lower. In fact achiveing 65% is rare. Dimensional pieces with smaller surface areas, such as chairs, will be very low when spraying so setting the efficiency low on these types of projects will help you calculate more accurately. </a:t>
          </a:r>
        </a:p>
        <a:p>
          <a:pPr algn="l"/>
          <a:endParaRPr lang="en-US" sz="1100" b="0" baseline="0"/>
        </a:p>
        <a:p>
          <a:pPr algn="l"/>
          <a:r>
            <a:rPr lang="en-US" sz="1100" b="0" baseline="0"/>
            <a:t>Square feet for stains is separate from the top coat settings since you may not be staining all of your project. Enter Square feet for the stain area to calculate for stains.</a:t>
          </a:r>
        </a:p>
        <a:p>
          <a:pPr algn="l"/>
          <a:endParaRPr lang="en-US" sz="1100" b="0" baseline="0"/>
        </a:p>
        <a:p>
          <a:pPr algn="l"/>
          <a:r>
            <a:rPr lang="en-US" sz="1100" b="0" baseline="0"/>
            <a:t>Results are divided into stain and reducer based on your selections  in the calculator and provides  a combined total needed for each stain application. Failure to add the reducer will result in a shortage of stain. Each stain column in the calculator includes reducer for that stain. It does not combine totals across columns and when stains selected use common reducers you will have to add them together manually. Ultra Penetrating Stain uses a specific reducer which cannot be used in our other solvent based stains. Stains and glazes often share common reducers but can vary as well. </a:t>
          </a:r>
          <a:endParaRPr lang="en-US" sz="1100" b="0"/>
        </a:p>
      </xdr:txBody>
    </xdr:sp>
    <xdr:clientData/>
  </xdr:twoCellAnchor>
  <xdr:twoCellAnchor>
    <xdr:from>
      <xdr:col>1</xdr:col>
      <xdr:colOff>1790045</xdr:colOff>
      <xdr:row>1</xdr:row>
      <xdr:rowOff>71380</xdr:rowOff>
    </xdr:from>
    <xdr:to>
      <xdr:col>6</xdr:col>
      <xdr:colOff>19050</xdr:colOff>
      <xdr:row>3</xdr:row>
      <xdr:rowOff>161925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2399645" y="261880"/>
          <a:ext cx="5991880" cy="576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2200" b="1"/>
            <a:t>Mohawk Finishing</a:t>
          </a:r>
          <a:r>
            <a:rPr lang="en-US" sz="2200" b="1" baseline="0"/>
            <a:t> Products </a:t>
          </a:r>
          <a:r>
            <a:rPr lang="en-US" sz="2200" b="1"/>
            <a:t>Coverage Calculator</a:t>
          </a:r>
        </a:p>
        <a:p>
          <a:pPr algn="ctr"/>
          <a:r>
            <a:rPr lang="en-US" sz="1000" b="1"/>
            <a:t>Rev. 2-2018</a:t>
          </a:r>
        </a:p>
      </xdr:txBody>
    </xdr:sp>
    <xdr:clientData/>
  </xdr:twoCellAnchor>
  <xdr:twoCellAnchor editAs="oneCell">
    <xdr:from>
      <xdr:col>0</xdr:col>
      <xdr:colOff>510540</xdr:colOff>
      <xdr:row>0</xdr:row>
      <xdr:rowOff>76200</xdr:rowOff>
    </xdr:from>
    <xdr:to>
      <xdr:col>1</xdr:col>
      <xdr:colOff>1249680</xdr:colOff>
      <xdr:row>3</xdr:row>
      <xdr:rowOff>213977</xdr:rowOff>
    </xdr:to>
    <xdr:pic>
      <xdr:nvPicPr>
        <xdr:cNvPr id="6" name="Picture 5">
          <a:extLst>
            <a:ext uri="{FF2B5EF4-FFF2-40B4-BE49-F238E27FC236}">
              <a16:creationId xmlns:a16="http://schemas.microsoft.com/office/drawing/2014/main" id="{49F966CD-8734-411F-AEC4-2B2D2B74F2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 y="76200"/>
          <a:ext cx="1363980" cy="8007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80"/>
  <sheetViews>
    <sheetView showGridLines="0" showRowColHeaders="0" tabSelected="1" zoomScaleNormal="100" workbookViewId="0">
      <selection activeCell="A5" sqref="A5"/>
    </sheetView>
  </sheetViews>
  <sheetFormatPr defaultColWidth="9.109375" defaultRowHeight="23.4" x14ac:dyDescent="0.3"/>
  <cols>
    <col min="1" max="1" width="8.6640625" style="11" customWidth="1"/>
    <col min="2" max="2" width="20.6640625" style="11" customWidth="1"/>
    <col min="3" max="3" width="6.6640625" style="11" customWidth="1"/>
    <col min="4" max="4" width="20.6640625" style="11" customWidth="1"/>
    <col min="5" max="5" width="6.6640625" style="11" customWidth="1"/>
    <col min="6" max="6" width="20.6640625" style="11" customWidth="1"/>
    <col min="7" max="7" width="6.6640625" style="11" customWidth="1"/>
    <col min="8" max="8" width="20.6640625" style="11" customWidth="1"/>
    <col min="9" max="9" width="8.6640625" style="50" customWidth="1"/>
    <col min="10" max="10" width="20.6640625" style="11" hidden="1" customWidth="1"/>
    <col min="11" max="11" width="6.6640625" style="11" hidden="1" customWidth="1"/>
    <col min="12" max="12" width="20.6640625" style="11" hidden="1" customWidth="1"/>
    <col min="13" max="13" width="6.6640625" style="11" hidden="1" customWidth="1"/>
    <col min="14" max="14" width="20.6640625" style="11" hidden="1" customWidth="1"/>
    <col min="15" max="15" width="8.6640625" style="11" hidden="1" customWidth="1"/>
    <col min="16" max="16" width="6" style="11" hidden="1" customWidth="1"/>
    <col min="17" max="17" width="30.44140625" style="11" hidden="1" customWidth="1"/>
    <col min="18" max="18" width="27.33203125" style="12" hidden="1" customWidth="1"/>
    <col min="19" max="19" width="9" style="13" hidden="1" customWidth="1"/>
    <col min="20" max="20" width="8.88671875" style="11" hidden="1" customWidth="1"/>
    <col min="21" max="21" width="3.5546875" style="11" hidden="1" customWidth="1"/>
    <col min="22" max="22" width="34.6640625" style="11" hidden="1" customWidth="1"/>
    <col min="23" max="23" width="5" style="11" hidden="1" customWidth="1"/>
    <col min="24" max="24" width="37.88671875" style="11" hidden="1" customWidth="1"/>
    <col min="25" max="25" width="7.5546875" style="11" customWidth="1"/>
    <col min="26" max="33" width="9.109375" style="11" customWidth="1"/>
    <col min="34" max="16384" width="9.109375" style="11"/>
  </cols>
  <sheetData>
    <row r="2" spans="1:31" ht="27" customHeight="1" x14ac:dyDescent="0.35">
      <c r="A2" s="14"/>
      <c r="R2" s="15"/>
      <c r="S2" s="15"/>
      <c r="T2" s="16"/>
    </row>
    <row r="3" spans="1:31" ht="27" customHeight="1" thickBot="1" x14ac:dyDescent="0.4">
      <c r="A3" s="14"/>
      <c r="R3" s="15"/>
      <c r="S3" s="15"/>
      <c r="T3" s="16"/>
    </row>
    <row r="4" spans="1:31" ht="43.5" customHeight="1" thickBot="1" x14ac:dyDescent="0.4">
      <c r="B4" s="10" t="s">
        <v>68</v>
      </c>
      <c r="C4" s="10"/>
      <c r="D4" s="10"/>
      <c r="E4" s="125"/>
      <c r="F4" s="10" t="s">
        <v>69</v>
      </c>
      <c r="I4" s="77"/>
      <c r="J4" s="78"/>
      <c r="K4" s="78"/>
      <c r="L4" s="78"/>
      <c r="M4" s="78"/>
      <c r="N4" s="78"/>
      <c r="O4" s="17"/>
      <c r="P4" s="59"/>
      <c r="Q4" s="60"/>
      <c r="R4" s="60"/>
      <c r="S4" s="61"/>
      <c r="U4" s="46"/>
      <c r="V4" s="46"/>
      <c r="W4" s="46"/>
      <c r="X4" s="46"/>
      <c r="Y4" s="46"/>
      <c r="Z4" s="46"/>
      <c r="AA4" s="46"/>
    </row>
    <row r="5" spans="1:31" ht="36" customHeight="1" thickTop="1" thickBot="1" x14ac:dyDescent="0.4">
      <c r="A5" s="42" t="s">
        <v>56</v>
      </c>
      <c r="B5" s="112" t="s">
        <v>37</v>
      </c>
      <c r="C5" s="113"/>
      <c r="D5" s="114"/>
      <c r="E5" s="125"/>
      <c r="F5" s="106" t="s">
        <v>37</v>
      </c>
      <c r="G5" s="107"/>
      <c r="H5" s="108"/>
      <c r="I5" s="77"/>
      <c r="J5" s="44"/>
      <c r="K5" s="44"/>
      <c r="L5" s="44"/>
      <c r="M5" s="44"/>
      <c r="N5" s="44"/>
      <c r="O5" s="17"/>
      <c r="P5" s="62"/>
      <c r="Q5" s="68" t="s">
        <v>53</v>
      </c>
      <c r="R5" s="15"/>
      <c r="S5" s="69"/>
      <c r="T5" s="16"/>
      <c r="U5" s="46"/>
      <c r="V5" s="46"/>
      <c r="W5" s="46"/>
      <c r="X5" s="46"/>
      <c r="Y5" s="46"/>
      <c r="Z5" s="46"/>
      <c r="AA5" s="46"/>
    </row>
    <row r="6" spans="1:31" ht="24" customHeight="1" thickTop="1" thickBot="1" x14ac:dyDescent="0.35">
      <c r="B6" s="10" t="s">
        <v>32</v>
      </c>
      <c r="C6" s="10"/>
      <c r="D6" s="10"/>
      <c r="E6" s="125"/>
      <c r="F6" s="10" t="s">
        <v>32</v>
      </c>
      <c r="I6" s="77"/>
      <c r="J6" s="78"/>
      <c r="K6" s="78"/>
      <c r="L6" s="78"/>
      <c r="M6" s="78"/>
      <c r="N6" s="78"/>
      <c r="O6" s="17"/>
      <c r="P6" s="62"/>
      <c r="Q6" s="37"/>
      <c r="R6" s="70"/>
      <c r="S6" s="71"/>
      <c r="U6" s="46"/>
      <c r="V6" s="46"/>
      <c r="W6" s="46"/>
      <c r="X6" s="46"/>
      <c r="Y6" s="46"/>
      <c r="Z6" s="46"/>
      <c r="AA6" s="46"/>
    </row>
    <row r="7" spans="1:31" ht="36" customHeight="1" thickTop="1" thickBot="1" x14ac:dyDescent="0.35">
      <c r="A7" s="42" t="s">
        <v>56</v>
      </c>
      <c r="B7" s="109">
        <v>0</v>
      </c>
      <c r="C7" s="110"/>
      <c r="D7" s="111"/>
      <c r="E7" s="125"/>
      <c r="F7" s="109">
        <v>0</v>
      </c>
      <c r="G7" s="110"/>
      <c r="H7" s="111"/>
      <c r="I7" s="77"/>
      <c r="J7" s="85"/>
      <c r="K7" s="44"/>
      <c r="L7" s="85"/>
      <c r="M7" s="44"/>
      <c r="N7" s="85"/>
      <c r="O7" s="17"/>
      <c r="P7" s="62"/>
      <c r="Q7" s="68" t="s">
        <v>46</v>
      </c>
      <c r="R7" s="46"/>
      <c r="S7" s="63"/>
      <c r="T7" s="16"/>
      <c r="U7" s="46"/>
      <c r="V7" s="46"/>
      <c r="W7" s="46"/>
      <c r="X7" s="46"/>
      <c r="Y7" s="46"/>
      <c r="Z7" s="46"/>
      <c r="AA7" s="46"/>
    </row>
    <row r="8" spans="1:31" ht="24" customHeight="1" thickTop="1" thickBot="1" x14ac:dyDescent="0.35">
      <c r="B8" s="10" t="s">
        <v>30</v>
      </c>
      <c r="C8" s="10"/>
      <c r="D8" s="10" t="s">
        <v>38</v>
      </c>
      <c r="E8" s="125"/>
      <c r="F8" s="10" t="s">
        <v>30</v>
      </c>
      <c r="H8" s="10" t="s">
        <v>38</v>
      </c>
      <c r="I8" s="77"/>
      <c r="J8" s="78"/>
      <c r="K8" s="17"/>
      <c r="L8" s="78"/>
      <c r="M8" s="78"/>
      <c r="N8" s="78"/>
      <c r="O8" s="79"/>
      <c r="P8" s="62"/>
      <c r="Q8" s="32">
        <f>(IF(B5="M610-800X E-Z VINYL® SEALER",S62*(1-B7),(IF(B5="M610-801X E-Z VINYL® SEALER MEDIUM SOLIDS",S63*(1-B7),(IF(B5="M612-800X E-Z VINYL® SEALER",S64*(1-B7),(IF(B5="M610-2500X FINISHER'S CHOICE™ CLEAR LACQUER SEALER",S65*(1-B7),(IF(B5="M612-2500X FINISHER'S CHOICE™ CLEAR LACQUER SEALER",S66*(1-B7),(IF(B5="M610-160X INDUSTRIAL SANDING SEALER",S67*(1-B7),(IF(B5="M610-165X HEAVY BODY SANDING SEALER",S68*(1-B7),(IF(B5="M610-2400X DURACOAT™ PRE-CATALYZED SEALER",S69*(1-B7),(IF(B5="M612-3400X DURACOAT™ II POST-CATALYZED CLEAR SEALER",S70*(1-B7),(IF(B5="M614-2400X DURACOAT™ PRE-CATALYZED SEALER",S71*(1-B7),(IF(B5="M615-2900X ULTRA® CLEAR CONVERSION VARNISH SEALER",S72*(1-B7),(IF(B5="M610-106X E-Z VINYL® WHITE SEALER",S73*(1-B7),(IF(B5="M614-106X WHITE PRODUCTION SEALER",S74*(1-B7),(IF(B5="M612-106X E-Z VINYL® WHITE SEALER",S75*(1-B7),(IF(B5="M612-306X E-Z VINYL® BLACK SEALER",S76*(1-B7),(IF(B5="M615-106X POST-CATALYZED WHITE SEALER",S77*(1-B7),(IF(B5="M640-2100X WATERBORNE PRE-CATALYZED LACQUER SEALER",S78*(1-B7),(IF(B5="M641-2400X WATERBORNE WOOD TONE SEALER",S79*(1-B7),(IF(B5="M640-106X WATERBORNE WHITE PRIMER",S80*(1-B7),0))))))))))))))))))))))))))))))))))))))</f>
        <v>0</v>
      </c>
      <c r="R8" s="46"/>
      <c r="S8" s="63"/>
      <c r="U8" s="46"/>
      <c r="V8" s="46"/>
      <c r="W8" s="46"/>
      <c r="X8" s="46"/>
      <c r="Y8" s="46"/>
      <c r="Z8" s="46"/>
      <c r="AA8" s="46"/>
    </row>
    <row r="9" spans="1:31" ht="36" customHeight="1" thickTop="1" thickBot="1" x14ac:dyDescent="0.35">
      <c r="A9" s="42" t="s">
        <v>56</v>
      </c>
      <c r="B9" s="56">
        <v>1</v>
      </c>
      <c r="C9" s="18"/>
      <c r="D9" s="35">
        <v>4</v>
      </c>
      <c r="E9" s="125"/>
      <c r="F9" s="36">
        <v>1</v>
      </c>
      <c r="G9" s="58"/>
      <c r="H9" s="35">
        <v>4</v>
      </c>
      <c r="I9" s="77"/>
      <c r="J9" s="17"/>
      <c r="K9" s="17"/>
      <c r="L9" s="17"/>
      <c r="M9" s="17"/>
      <c r="N9" s="17"/>
      <c r="O9" s="17"/>
      <c r="P9" s="62"/>
      <c r="Q9" s="68" t="s">
        <v>47</v>
      </c>
      <c r="R9" s="46"/>
      <c r="S9" s="63"/>
      <c r="U9" s="46"/>
      <c r="V9" s="46"/>
      <c r="W9" s="46"/>
      <c r="X9" s="46"/>
      <c r="Y9" s="46"/>
      <c r="Z9" s="46"/>
      <c r="AA9" s="46"/>
    </row>
    <row r="10" spans="1:31" ht="54" customHeight="1" thickTop="1" thickBot="1" x14ac:dyDescent="0.35">
      <c r="B10" s="34" t="s">
        <v>54</v>
      </c>
      <c r="C10" s="20"/>
      <c r="D10" s="121" t="s">
        <v>0</v>
      </c>
      <c r="E10" s="122"/>
      <c r="F10" s="122"/>
      <c r="H10" s="34" t="s">
        <v>55</v>
      </c>
      <c r="I10" s="77"/>
      <c r="J10" s="80"/>
      <c r="K10" s="81"/>
      <c r="L10" s="80"/>
      <c r="M10" s="81"/>
      <c r="N10" s="80"/>
      <c r="O10" s="17"/>
      <c r="P10" s="62"/>
      <c r="Q10" s="32">
        <f>(IF(F5="M610-25XX FINISHER'S CHOICE™ CLEAR LACQUER",S33*(1-F7),(IF(F5="M612-25XX FINISHER'S CHOICE™ CLEAR LACQUER",S34*(1-F7),(IF(F5="M614-Series BUFFCOTE™",S35*(1-F7),(IF(F5="M610-24XX DURACOAT™ PRE-CATALYZED LACQUER",S36*(1-F7),(IF(F5="M612-34XX DURACOAT™ II POST-CATALYZED CLEAR LACQUER",S37*(1-F7),(IF(F5="M614-24XX DURACOAT™ PRE-CATALYZED LACQUER",S38*(1-F7),(IF(F5="M610-26XX VERSALAC® POST-CATALYZED LACQUER",S39*(1-F7),(IF(F5="M615-21XX ULTRA® FLOW CLEAR CONVERSION VARNISH",S40*(1-F7),(IF(F5="M612-28XX ULTRA® CLEAR CONVERSION VARNISH",S41*(1-F7),(IF(F5="M615-29XX ULTRA® CLEAR CONVERSION VARNISH",S42*(1-F7),(IF(F5="M610-5XXX 2K URETHANE ISO FREE",S43*(1-F7),(IF(F5="M610-400X C.A.B. CLEAR TINT BASE",S44*(1-F7),(IF(F5="M610-410X C.A.B. WHITE TINT BASE",S45*(1-F7),(IF(F5="M612-40XX CAB/ACRYLIC CLEAR TOPCOAT",S46*(1-F7),(IF(F5="M625-Series COLORED LACQUER WHITE",S47*(1-F7),(IF(F5="M610-6407 DURACOAT™ PRE-CATALYZED WHITE",S48*(1-F7),(IF(F5="M615-22XX ULTRA® FLOW WHITE CONVERSION VARNISH",S49*(1-F7),(IF(F5="M612-27XX ULTRA® WHITE CONVERSION VARNISH",S50*(1-F7),(IF(F5="M615-27XX ULTRA® WHITE CONVERSION VARNISH",S51*(1-F7),(IF(F5="M612-41XX CAB/ACRYLIC WHITE",S52*(1-F7),(IF(F5="M612-36XX DURACOAT™ II WHITE",S53*(1-F7),(IF(F5="M625-Series COLORED LACQUER BLACK",S54*(1-F7),(IF(F5="M610-1307 PIANO LACQUER - GLOSS",S55*(1-F7),(IF(F5="M610-1407 CLASSIC INSTRUMENT LACQUER",S56*(1-F7),(IF(F5="M640-21XX WATERBORNE PRE-CATALYZED LACQUER",S57*(1-F7),(IF(F5="M641-21XX WATERBORNE CONVERSION VARNISH",S58*(1-F7),0))))))))))))))))))))))))))))))))))))))))))))))))))))</f>
        <v>0</v>
      </c>
      <c r="R10" s="46"/>
      <c r="S10" s="63"/>
      <c r="U10" s="76"/>
      <c r="V10" s="46"/>
      <c r="W10" s="46"/>
      <c r="X10" s="46"/>
      <c r="Y10" s="64"/>
      <c r="Z10" s="46"/>
      <c r="AA10" s="46"/>
    </row>
    <row r="11" spans="1:31" ht="36" customHeight="1" thickTop="1" thickBot="1" x14ac:dyDescent="0.4">
      <c r="A11" s="42" t="s">
        <v>56</v>
      </c>
      <c r="B11" s="40">
        <f>IF(B5="NONE",0,1604/(B9*D9)*(IF(D11="Low 20%",0.2,(IF(D11="Medium 40%",0.4,(IF(D11="High 65%",0.65,(IF(D11="One hundred percent",1,0)))))))))</f>
        <v>0</v>
      </c>
      <c r="C11" s="23"/>
      <c r="D11" s="118" t="s">
        <v>10</v>
      </c>
      <c r="E11" s="119"/>
      <c r="F11" s="120"/>
      <c r="H11" s="40">
        <f>IF(F5="NONE",0,1604/(F9*H9)*(IF(D11="Low 20%",0.2,(IF(D11="Medium 40%",0.4,(IF(D11="High 65%",0.65,(IF(D11="One hundred percent",1,0)))))))))</f>
        <v>0</v>
      </c>
      <c r="I11" s="77"/>
      <c r="J11" s="44"/>
      <c r="K11" s="44"/>
      <c r="L11" s="44"/>
      <c r="M11" s="44"/>
      <c r="N11" s="44"/>
      <c r="O11" s="17"/>
      <c r="P11" s="62"/>
      <c r="Q11" s="46"/>
      <c r="R11" s="46"/>
      <c r="S11" s="63"/>
      <c r="U11" s="46"/>
      <c r="V11" s="46"/>
      <c r="W11" s="46"/>
      <c r="X11" s="46"/>
      <c r="Y11" s="64"/>
      <c r="Z11" s="46"/>
      <c r="AA11" s="46"/>
    </row>
    <row r="12" spans="1:31" ht="24" customHeight="1" thickTop="1" thickBot="1" x14ac:dyDescent="0.35">
      <c r="A12" s="21"/>
      <c r="C12" s="23"/>
      <c r="D12" s="123" t="s">
        <v>39</v>
      </c>
      <c r="E12" s="124"/>
      <c r="F12" s="124"/>
      <c r="I12" s="77"/>
      <c r="J12" s="80"/>
      <c r="K12" s="99"/>
      <c r="L12" s="100"/>
      <c r="M12" s="100"/>
      <c r="N12" s="81"/>
      <c r="O12" s="17"/>
      <c r="P12" s="62"/>
      <c r="Q12" s="46" t="s">
        <v>48</v>
      </c>
      <c r="R12" s="70" t="s">
        <v>50</v>
      </c>
      <c r="S12" s="63"/>
      <c r="U12" s="46"/>
      <c r="V12" s="46"/>
      <c r="W12" s="46"/>
      <c r="X12" s="46"/>
      <c r="Y12" s="64"/>
      <c r="Z12" s="46"/>
      <c r="AA12" s="46"/>
      <c r="AC12" s="58"/>
      <c r="AD12" s="58"/>
      <c r="AE12" s="58"/>
    </row>
    <row r="13" spans="1:31" ht="36" customHeight="1" thickTop="1" thickBot="1" x14ac:dyDescent="0.35">
      <c r="A13" s="42" t="s">
        <v>56</v>
      </c>
      <c r="C13" s="23"/>
      <c r="D13" s="115">
        <v>0</v>
      </c>
      <c r="E13" s="116"/>
      <c r="F13" s="117"/>
      <c r="I13" s="77"/>
      <c r="J13" s="17"/>
      <c r="K13" s="98"/>
      <c r="L13" s="98"/>
      <c r="M13" s="98"/>
      <c r="N13" s="45"/>
      <c r="O13" s="17"/>
      <c r="P13" s="62"/>
      <c r="Q13" s="46">
        <f>(Q17*B7)</f>
        <v>0</v>
      </c>
      <c r="R13" s="70">
        <f>IF(B5="NONE",0,Q13)</f>
        <v>0</v>
      </c>
      <c r="S13" s="72" t="s">
        <v>52</v>
      </c>
      <c r="U13" s="46"/>
      <c r="V13" s="46"/>
      <c r="W13" s="46"/>
      <c r="X13" s="46"/>
      <c r="Y13" s="46"/>
      <c r="Z13" s="65"/>
      <c r="AA13" s="46"/>
      <c r="AC13" s="58"/>
      <c r="AD13" s="58"/>
      <c r="AE13" s="58"/>
    </row>
    <row r="14" spans="1:31" ht="36" customHeight="1" thickTop="1" thickBot="1" x14ac:dyDescent="0.4">
      <c r="A14" s="21"/>
      <c r="B14" s="38" t="s">
        <v>44</v>
      </c>
      <c r="C14" s="10"/>
      <c r="D14" s="104" t="s">
        <v>57</v>
      </c>
      <c r="E14" s="105"/>
      <c r="F14" s="105"/>
      <c r="H14" s="38" t="s">
        <v>45</v>
      </c>
      <c r="I14" s="77"/>
      <c r="J14" s="82"/>
      <c r="K14" s="17"/>
      <c r="L14" s="82"/>
      <c r="M14" s="17"/>
      <c r="N14" s="82"/>
      <c r="O14" s="17"/>
      <c r="P14" s="62"/>
      <c r="Q14" s="46" t="s">
        <v>49</v>
      </c>
      <c r="R14" s="70" t="s">
        <v>51</v>
      </c>
      <c r="S14" s="63">
        <f>SUM(R13,R15)</f>
        <v>0</v>
      </c>
      <c r="U14" s="76"/>
      <c r="V14" s="46"/>
      <c r="W14" s="46"/>
      <c r="X14" s="46"/>
      <c r="Y14" s="46"/>
      <c r="Z14" s="46"/>
      <c r="AA14" s="46"/>
    </row>
    <row r="15" spans="1:31" ht="36" customHeight="1" thickTop="1" thickBot="1" x14ac:dyDescent="0.4">
      <c r="A15" s="42" t="s">
        <v>56</v>
      </c>
      <c r="B15" s="24">
        <f>(B9*D9)*Q8</f>
        <v>0</v>
      </c>
      <c r="C15" s="23"/>
      <c r="D15" s="101">
        <f>SUM(B15,H15)</f>
        <v>0</v>
      </c>
      <c r="E15" s="102"/>
      <c r="F15" s="103"/>
      <c r="H15" s="24">
        <f>(F9*H9)*Q10</f>
        <v>0</v>
      </c>
      <c r="I15" s="77"/>
      <c r="J15" s="83"/>
      <c r="K15" s="17"/>
      <c r="L15" s="83"/>
      <c r="M15" s="17"/>
      <c r="N15" s="83"/>
      <c r="O15" s="17"/>
      <c r="P15" s="62"/>
      <c r="Q15" s="46">
        <f>(Q19*F7)</f>
        <v>0</v>
      </c>
      <c r="R15" s="70">
        <f>IF(F5="NONE",0,Q15)</f>
        <v>0</v>
      </c>
      <c r="S15" s="71"/>
      <c r="U15" s="84"/>
      <c r="V15" s="46"/>
      <c r="W15" s="46"/>
      <c r="X15" s="46"/>
      <c r="Y15" s="46"/>
      <c r="Z15" s="46"/>
      <c r="AA15" s="46"/>
    </row>
    <row r="16" spans="1:31" ht="39" customHeight="1" thickTop="1" thickBot="1" x14ac:dyDescent="0.35">
      <c r="C16" s="10"/>
      <c r="D16" s="39" t="s">
        <v>34</v>
      </c>
      <c r="F16" s="39" t="s">
        <v>33</v>
      </c>
      <c r="H16" s="33" t="s">
        <v>35</v>
      </c>
      <c r="I16" s="77"/>
      <c r="J16" s="82"/>
      <c r="K16" s="17"/>
      <c r="L16" s="82"/>
      <c r="M16" s="17"/>
      <c r="N16" s="82"/>
      <c r="O16" s="17"/>
      <c r="P16" s="62"/>
      <c r="Q16" s="73" t="s">
        <v>40</v>
      </c>
      <c r="R16" s="46" t="s">
        <v>42</v>
      </c>
      <c r="S16" s="71"/>
      <c r="U16" s="76"/>
      <c r="V16" s="46"/>
      <c r="W16" s="46"/>
      <c r="X16" s="46"/>
      <c r="Y16" s="46"/>
      <c r="Z16" s="46"/>
      <c r="AA16" s="46"/>
    </row>
    <row r="17" spans="1:27" ht="36" customHeight="1" thickTop="1" thickBot="1" x14ac:dyDescent="0.4">
      <c r="A17" s="42" t="s">
        <v>56</v>
      </c>
      <c r="B17" s="41" t="s">
        <v>58</v>
      </c>
      <c r="C17" s="58"/>
      <c r="D17" s="19">
        <f>IF(Q8=0,0,ROUNDUP(R17,1))</f>
        <v>0</v>
      </c>
      <c r="F17" s="19">
        <f>IF(Q10=0,0,ROUNDUP(R19,1))</f>
        <v>0</v>
      </c>
      <c r="H17" s="19">
        <f>ROUNDUP(S14,1)</f>
        <v>0</v>
      </c>
      <c r="I17" s="77"/>
      <c r="J17" s="83"/>
      <c r="K17" s="17"/>
      <c r="L17" s="83"/>
      <c r="M17" s="17"/>
      <c r="N17" s="83"/>
      <c r="O17" s="17"/>
      <c r="P17" s="62"/>
      <c r="Q17" s="32">
        <f>D13/(1604/(B9*D9))</f>
        <v>0</v>
      </c>
      <c r="R17" s="46">
        <f>Q17*(1-B7)/(IF(D11="Low 20%",0.2,(IF(D11="Medium 40%",0.4,(IF(D11="High 65%",0.65,(IF(D11="One hundred percent",1,0))))))))</f>
        <v>0</v>
      </c>
      <c r="S17" s="71"/>
      <c r="U17" s="46"/>
      <c r="V17" s="46"/>
      <c r="W17" s="46"/>
      <c r="X17" s="46"/>
      <c r="Y17" s="46"/>
      <c r="Z17" s="46"/>
      <c r="AA17" s="46"/>
    </row>
    <row r="18" spans="1:27" ht="24" customHeight="1" thickTop="1" thickBot="1" x14ac:dyDescent="0.35">
      <c r="C18" s="10"/>
      <c r="I18" s="77"/>
      <c r="J18" s="17"/>
      <c r="K18" s="17"/>
      <c r="L18" s="17"/>
      <c r="M18" s="17"/>
      <c r="N18" s="17"/>
      <c r="O18" s="17"/>
      <c r="P18" s="62"/>
      <c r="Q18" s="73" t="s">
        <v>41</v>
      </c>
      <c r="R18" s="46" t="s">
        <v>43</v>
      </c>
      <c r="S18" s="71"/>
      <c r="U18" s="46"/>
      <c r="V18" s="65"/>
      <c r="W18" s="46"/>
      <c r="X18" s="46"/>
      <c r="Y18" s="46"/>
      <c r="Z18" s="46"/>
      <c r="AA18" s="46"/>
    </row>
    <row r="19" spans="1:27" ht="36" customHeight="1" thickTop="1" thickBot="1" x14ac:dyDescent="0.35">
      <c r="A19" s="21"/>
      <c r="I19" s="77"/>
      <c r="J19" s="17"/>
      <c r="K19" s="17"/>
      <c r="L19" s="17"/>
      <c r="M19" s="17"/>
      <c r="N19" s="17"/>
      <c r="O19" s="17"/>
      <c r="P19" s="62"/>
      <c r="Q19" s="32">
        <f>D13/(1604/(F9*H9))</f>
        <v>0</v>
      </c>
      <c r="R19" s="46">
        <f>Q19*(1-F7)/(IF(D11="Low 20%",0.2,(IF(D11="Medium 40%",0.4,(IF(D11="High 65%",0.65,(IF(D11="One hundred percent",1,0))))))))</f>
        <v>0</v>
      </c>
      <c r="S19" s="71"/>
      <c r="U19" s="46"/>
      <c r="V19" s="46"/>
      <c r="W19" s="46"/>
      <c r="X19" s="46"/>
      <c r="Y19" s="46"/>
      <c r="Z19" s="46"/>
      <c r="AA19" s="46"/>
    </row>
    <row r="20" spans="1:27" ht="24" customHeight="1" thickTop="1" thickBot="1" x14ac:dyDescent="0.35">
      <c r="A20" s="21"/>
      <c r="C20" s="25"/>
      <c r="I20" s="77"/>
      <c r="J20" s="17"/>
      <c r="K20" s="17"/>
      <c r="L20" s="17"/>
      <c r="M20" s="17"/>
      <c r="N20" s="17"/>
      <c r="O20" s="17"/>
      <c r="P20" s="66"/>
      <c r="Q20" s="67"/>
      <c r="R20" s="74"/>
      <c r="S20" s="75"/>
      <c r="U20" s="46"/>
      <c r="V20" s="46"/>
      <c r="W20" s="46"/>
      <c r="X20" s="46"/>
      <c r="Y20" s="46"/>
      <c r="Z20" s="46"/>
      <c r="AA20" s="46"/>
    </row>
    <row r="21" spans="1:27" ht="36" customHeight="1" x14ac:dyDescent="0.3">
      <c r="A21" s="21"/>
      <c r="E21" s="26"/>
      <c r="I21" s="77"/>
      <c r="J21" s="17"/>
      <c r="K21" s="17"/>
      <c r="L21" s="17"/>
      <c r="M21" s="17"/>
      <c r="N21" s="17"/>
      <c r="O21" s="17"/>
    </row>
    <row r="22" spans="1:27" ht="15.75" customHeight="1" x14ac:dyDescent="0.35">
      <c r="A22" s="21"/>
      <c r="B22" s="27"/>
      <c r="C22" s="27"/>
      <c r="D22" s="27"/>
    </row>
    <row r="23" spans="1:27" ht="36" customHeight="1" x14ac:dyDescent="0.3">
      <c r="A23" s="21"/>
      <c r="R23" s="4"/>
      <c r="S23" s="26" t="s">
        <v>12</v>
      </c>
      <c r="V23" s="2" t="s">
        <v>5</v>
      </c>
    </row>
    <row r="24" spans="1:27" x14ac:dyDescent="0.3">
      <c r="R24" s="4"/>
      <c r="S24" s="11">
        <v>2</v>
      </c>
      <c r="V24" s="1">
        <v>1</v>
      </c>
      <c r="Y24" s="28"/>
    </row>
    <row r="25" spans="1:27" x14ac:dyDescent="0.3">
      <c r="R25" s="4"/>
      <c r="S25" s="11">
        <v>3</v>
      </c>
      <c r="V25" s="1">
        <v>2</v>
      </c>
      <c r="Y25" s="28"/>
    </row>
    <row r="26" spans="1:27" x14ac:dyDescent="0.3">
      <c r="A26" s="22"/>
      <c r="Q26" s="1"/>
      <c r="S26" s="11">
        <v>4</v>
      </c>
      <c r="V26" s="1">
        <v>3</v>
      </c>
      <c r="Y26" s="28"/>
    </row>
    <row r="27" spans="1:27" ht="20.25" customHeight="1" x14ac:dyDescent="0.3">
      <c r="S27" s="11">
        <v>5</v>
      </c>
      <c r="V27" s="1">
        <v>4</v>
      </c>
      <c r="Y27" s="28"/>
    </row>
    <row r="28" spans="1:27" x14ac:dyDescent="0.3">
      <c r="S28" s="11">
        <v>6</v>
      </c>
      <c r="V28" s="2">
        <v>5</v>
      </c>
      <c r="Y28" s="28"/>
    </row>
    <row r="29" spans="1:27" ht="20.25" customHeight="1" x14ac:dyDescent="0.3">
      <c r="S29" s="11">
        <v>7</v>
      </c>
      <c r="V29" s="2">
        <v>6</v>
      </c>
      <c r="Y29" s="28"/>
    </row>
    <row r="30" spans="1:27" x14ac:dyDescent="0.3">
      <c r="S30" s="11">
        <v>8</v>
      </c>
      <c r="V30" s="2">
        <v>7</v>
      </c>
      <c r="Y30" s="28"/>
    </row>
    <row r="31" spans="1:27" x14ac:dyDescent="0.3">
      <c r="V31" s="2" t="s">
        <v>6</v>
      </c>
      <c r="W31" s="3" t="s">
        <v>7</v>
      </c>
      <c r="Y31" s="1"/>
    </row>
    <row r="32" spans="1:27" ht="20.25" customHeight="1" x14ac:dyDescent="0.3">
      <c r="R32" s="12" t="s">
        <v>37</v>
      </c>
      <c r="V32" s="11" t="s">
        <v>27</v>
      </c>
      <c r="W32" s="11">
        <v>0.2</v>
      </c>
      <c r="Y32" s="1"/>
    </row>
    <row r="33" spans="18:25" x14ac:dyDescent="0.3">
      <c r="R33" s="4" t="s">
        <v>24</v>
      </c>
      <c r="S33" s="96">
        <v>0.14099999999999999</v>
      </c>
      <c r="V33" s="11" t="s">
        <v>28</v>
      </c>
      <c r="W33" s="11">
        <v>0.4</v>
      </c>
      <c r="Y33" s="28"/>
    </row>
    <row r="34" spans="18:25" x14ac:dyDescent="0.3">
      <c r="R34" s="29" t="s">
        <v>26</v>
      </c>
      <c r="S34" s="96">
        <v>0.14099999999999999</v>
      </c>
      <c r="V34" s="4" t="s">
        <v>36</v>
      </c>
      <c r="W34" s="11">
        <v>0.65</v>
      </c>
      <c r="Y34" s="28"/>
    </row>
    <row r="35" spans="18:25" x14ac:dyDescent="0.3">
      <c r="R35" s="29" t="s">
        <v>19</v>
      </c>
      <c r="S35" s="96">
        <v>0.20200000000000001</v>
      </c>
      <c r="V35" s="11" t="s">
        <v>10</v>
      </c>
      <c r="W35" s="11">
        <v>1</v>
      </c>
      <c r="Y35" s="28"/>
    </row>
    <row r="36" spans="18:25" x14ac:dyDescent="0.3">
      <c r="R36" s="29" t="s">
        <v>25</v>
      </c>
      <c r="S36" s="97">
        <v>0.17860999999999999</v>
      </c>
      <c r="V36" s="4" t="s">
        <v>8</v>
      </c>
      <c r="W36" s="5">
        <v>0.15</v>
      </c>
      <c r="Y36" s="28"/>
    </row>
    <row r="37" spans="18:25" x14ac:dyDescent="0.3">
      <c r="R37" s="29" t="s">
        <v>17</v>
      </c>
      <c r="S37" s="96">
        <v>0.191</v>
      </c>
      <c r="V37" s="1" t="s">
        <v>2</v>
      </c>
      <c r="W37" s="1">
        <v>0.25</v>
      </c>
      <c r="Y37" s="28"/>
    </row>
    <row r="38" spans="18:25" x14ac:dyDescent="0.3">
      <c r="R38" s="29" t="s">
        <v>18</v>
      </c>
      <c r="S38" s="96">
        <v>0.185</v>
      </c>
      <c r="V38" s="1" t="s">
        <v>1</v>
      </c>
      <c r="W38" s="1">
        <v>0.35</v>
      </c>
      <c r="Y38" s="28"/>
    </row>
    <row r="39" spans="18:25" x14ac:dyDescent="0.3">
      <c r="R39" s="29" t="s">
        <v>29</v>
      </c>
      <c r="S39" s="96">
        <v>0.22600000000000001</v>
      </c>
      <c r="V39" s="1" t="s">
        <v>4</v>
      </c>
      <c r="W39" s="1">
        <v>0.4</v>
      </c>
      <c r="Y39" s="28"/>
    </row>
    <row r="40" spans="18:25" x14ac:dyDescent="0.3">
      <c r="R40" s="12" t="s">
        <v>92</v>
      </c>
      <c r="S40" s="96">
        <v>0.308226</v>
      </c>
      <c r="V40" s="1" t="s">
        <v>9</v>
      </c>
      <c r="W40" s="1">
        <v>0.5</v>
      </c>
      <c r="Y40" s="28"/>
    </row>
    <row r="41" spans="18:25" x14ac:dyDescent="0.3">
      <c r="R41" s="12" t="s">
        <v>91</v>
      </c>
      <c r="S41" s="96">
        <v>0.281474</v>
      </c>
      <c r="V41" s="1" t="s">
        <v>3</v>
      </c>
      <c r="W41" s="1">
        <v>0.65</v>
      </c>
      <c r="Y41" s="28"/>
    </row>
    <row r="42" spans="18:25" x14ac:dyDescent="0.3">
      <c r="R42" s="29" t="s">
        <v>21</v>
      </c>
      <c r="S42" s="96">
        <v>0.36499999999999999</v>
      </c>
      <c r="V42" s="30" t="s">
        <v>10</v>
      </c>
      <c r="W42" s="1">
        <v>1</v>
      </c>
      <c r="Y42" s="28"/>
    </row>
    <row r="43" spans="18:25" x14ac:dyDescent="0.3">
      <c r="R43" s="12" t="s">
        <v>97</v>
      </c>
      <c r="S43" s="96">
        <v>0.42176985</v>
      </c>
      <c r="Y43" s="28"/>
    </row>
    <row r="44" spans="18:25" x14ac:dyDescent="0.3">
      <c r="R44" s="12" t="s">
        <v>117</v>
      </c>
      <c r="S44" s="13">
        <v>0.15479999999999999</v>
      </c>
      <c r="V44" s="2" t="s">
        <v>11</v>
      </c>
      <c r="Y44" s="28"/>
    </row>
    <row r="45" spans="18:25" x14ac:dyDescent="0.3">
      <c r="R45" s="12" t="s">
        <v>118</v>
      </c>
      <c r="S45" s="13">
        <v>0.23164999999999999</v>
      </c>
      <c r="V45" s="7">
        <v>0</v>
      </c>
      <c r="Y45" s="28"/>
    </row>
    <row r="46" spans="18:25" x14ac:dyDescent="0.3">
      <c r="R46" s="12" t="s">
        <v>96</v>
      </c>
      <c r="S46" s="96">
        <v>0.16264600000000001</v>
      </c>
      <c r="V46" s="6">
        <v>0.05</v>
      </c>
      <c r="W46" s="1"/>
      <c r="Y46" s="28"/>
    </row>
    <row r="47" spans="18:25" x14ac:dyDescent="0.3">
      <c r="R47" s="29" t="s">
        <v>23</v>
      </c>
      <c r="S47" s="96">
        <v>0.188</v>
      </c>
      <c r="V47" s="6">
        <v>0.1</v>
      </c>
      <c r="W47" s="1"/>
      <c r="Y47" s="28"/>
    </row>
    <row r="48" spans="18:25" x14ac:dyDescent="0.3">
      <c r="R48" s="29" t="s">
        <v>15</v>
      </c>
      <c r="S48" s="96">
        <v>0.27700000000000002</v>
      </c>
      <c r="V48" s="31">
        <v>0.15</v>
      </c>
      <c r="W48" s="1"/>
      <c r="Y48" s="28"/>
    </row>
    <row r="49" spans="17:25" x14ac:dyDescent="0.3">
      <c r="R49" s="12" t="s">
        <v>93</v>
      </c>
      <c r="S49" s="96">
        <v>0.414773</v>
      </c>
      <c r="V49" s="31">
        <v>0.2</v>
      </c>
      <c r="W49" s="1"/>
      <c r="Y49" s="28"/>
    </row>
    <row r="50" spans="17:25" x14ac:dyDescent="0.3">
      <c r="R50" s="29" t="s">
        <v>16</v>
      </c>
      <c r="S50" s="96">
        <v>0.29699999999999999</v>
      </c>
      <c r="V50" s="31">
        <v>0.25</v>
      </c>
      <c r="W50" s="1"/>
      <c r="Y50" s="28"/>
    </row>
    <row r="51" spans="17:25" x14ac:dyDescent="0.3">
      <c r="R51" s="29" t="s">
        <v>20</v>
      </c>
      <c r="S51" s="96">
        <v>0.59099999999999997</v>
      </c>
      <c r="V51" s="31">
        <v>0.3</v>
      </c>
      <c r="W51" s="1"/>
      <c r="Y51" s="28"/>
    </row>
    <row r="52" spans="17:25" x14ac:dyDescent="0.3">
      <c r="R52" s="12" t="s">
        <v>94</v>
      </c>
      <c r="S52" s="96">
        <v>0.19131999999999999</v>
      </c>
      <c r="V52" s="31">
        <v>0.35</v>
      </c>
      <c r="W52" s="1"/>
      <c r="Y52" s="28"/>
    </row>
    <row r="53" spans="17:25" x14ac:dyDescent="0.3">
      <c r="R53" s="12" t="s">
        <v>95</v>
      </c>
      <c r="S53" s="96">
        <v>0.21307999999999999</v>
      </c>
      <c r="V53" s="31">
        <v>0.4</v>
      </c>
      <c r="W53" s="1"/>
      <c r="Y53" s="28"/>
    </row>
    <row r="54" spans="17:25" x14ac:dyDescent="0.3">
      <c r="R54" s="29" t="s">
        <v>22</v>
      </c>
      <c r="S54" s="97">
        <v>0.19400000000000001</v>
      </c>
      <c r="V54" s="31">
        <v>0.5</v>
      </c>
      <c r="W54" s="8"/>
      <c r="Y54" s="28"/>
    </row>
    <row r="55" spans="17:25" x14ac:dyDescent="0.3">
      <c r="R55" s="29" t="s">
        <v>13</v>
      </c>
      <c r="S55" s="97">
        <v>0.186914</v>
      </c>
      <c r="V55" s="31">
        <v>0.6</v>
      </c>
      <c r="W55" s="1"/>
      <c r="Y55" s="28"/>
    </row>
    <row r="56" spans="17:25" x14ac:dyDescent="0.3">
      <c r="R56" s="29" t="s">
        <v>14</v>
      </c>
      <c r="S56" s="97">
        <v>0.13056200000000001</v>
      </c>
      <c r="V56" s="31">
        <v>0.7</v>
      </c>
      <c r="W56" s="1"/>
      <c r="Y56" s="28"/>
    </row>
    <row r="57" spans="17:25" x14ac:dyDescent="0.3">
      <c r="R57" s="29" t="s">
        <v>89</v>
      </c>
      <c r="S57" s="96">
        <v>0.32500000000000001</v>
      </c>
      <c r="Y57" s="28"/>
    </row>
    <row r="58" spans="17:25" x14ac:dyDescent="0.3">
      <c r="R58" s="29" t="s">
        <v>90</v>
      </c>
      <c r="S58" s="96">
        <v>0.34</v>
      </c>
      <c r="V58" s="26" t="s">
        <v>31</v>
      </c>
      <c r="Y58" s="28"/>
    </row>
    <row r="59" spans="17:25" x14ac:dyDescent="0.3">
      <c r="V59" s="11">
        <v>0</v>
      </c>
    </row>
    <row r="60" spans="17:25" x14ac:dyDescent="0.3">
      <c r="V60" s="11">
        <v>1</v>
      </c>
    </row>
    <row r="61" spans="17:25" x14ac:dyDescent="0.3">
      <c r="R61" s="12" t="s">
        <v>37</v>
      </c>
      <c r="V61" s="11">
        <v>2</v>
      </c>
    </row>
    <row r="62" spans="17:25" x14ac:dyDescent="0.3">
      <c r="Q62" s="31"/>
      <c r="R62" s="29" t="s">
        <v>98</v>
      </c>
      <c r="S62" s="9">
        <v>0.176536</v>
      </c>
      <c r="V62" s="11">
        <v>3</v>
      </c>
    </row>
    <row r="63" spans="17:25" x14ac:dyDescent="0.3">
      <c r="Q63" s="31"/>
      <c r="R63" s="29" t="s">
        <v>99</v>
      </c>
      <c r="S63" s="13">
        <v>0.10100000000000001</v>
      </c>
      <c r="V63" s="11">
        <v>4</v>
      </c>
    </row>
    <row r="64" spans="17:25" x14ac:dyDescent="0.3">
      <c r="Q64" s="31"/>
      <c r="R64" s="29" t="s">
        <v>100</v>
      </c>
      <c r="S64" s="13">
        <v>0.17100000000000001</v>
      </c>
      <c r="V64" s="11">
        <v>5</v>
      </c>
    </row>
    <row r="65" spans="18:22" x14ac:dyDescent="0.3">
      <c r="R65" s="4" t="s">
        <v>101</v>
      </c>
      <c r="S65" s="13">
        <v>0.13800000000000001</v>
      </c>
      <c r="V65" s="11">
        <v>6</v>
      </c>
    </row>
    <row r="66" spans="18:22" x14ac:dyDescent="0.3">
      <c r="R66" s="29" t="s">
        <v>102</v>
      </c>
      <c r="S66" s="13">
        <v>0.14299999999999999</v>
      </c>
      <c r="V66" s="11">
        <v>7</v>
      </c>
    </row>
    <row r="67" spans="18:22" x14ac:dyDescent="0.3">
      <c r="R67" s="29" t="s">
        <v>103</v>
      </c>
      <c r="S67" s="9">
        <v>0.129</v>
      </c>
      <c r="V67" s="11">
        <v>8</v>
      </c>
    </row>
    <row r="68" spans="18:22" x14ac:dyDescent="0.3">
      <c r="R68" s="29" t="s">
        <v>104</v>
      </c>
      <c r="S68" s="13">
        <v>0.17699999999999999</v>
      </c>
    </row>
    <row r="69" spans="18:22" x14ac:dyDescent="0.3">
      <c r="R69" s="29" t="s">
        <v>109</v>
      </c>
      <c r="S69" s="13">
        <v>0.17499999999999999</v>
      </c>
    </row>
    <row r="70" spans="18:22" x14ac:dyDescent="0.3">
      <c r="R70" s="29" t="s">
        <v>110</v>
      </c>
      <c r="S70" s="13">
        <v>0.192</v>
      </c>
    </row>
    <row r="71" spans="18:22" x14ac:dyDescent="0.3">
      <c r="R71" s="29" t="s">
        <v>111</v>
      </c>
      <c r="S71" s="13">
        <v>0.188</v>
      </c>
    </row>
    <row r="72" spans="18:22" x14ac:dyDescent="0.3">
      <c r="R72" s="29" t="s">
        <v>112</v>
      </c>
      <c r="S72" s="13">
        <v>0.23300000000000001</v>
      </c>
    </row>
    <row r="73" spans="18:22" x14ac:dyDescent="0.3">
      <c r="R73" s="29" t="s">
        <v>105</v>
      </c>
      <c r="S73" s="9">
        <v>0.21171899999999999</v>
      </c>
    </row>
    <row r="74" spans="18:22" x14ac:dyDescent="0.3">
      <c r="R74" s="12" t="s">
        <v>115</v>
      </c>
      <c r="S74" s="13">
        <v>0.1174</v>
      </c>
    </row>
    <row r="75" spans="18:22" x14ac:dyDescent="0.3">
      <c r="R75" s="12" t="s">
        <v>116</v>
      </c>
      <c r="S75" s="13">
        <v>0.216</v>
      </c>
    </row>
    <row r="76" spans="18:22" x14ac:dyDescent="0.3">
      <c r="R76" s="29" t="s">
        <v>106</v>
      </c>
      <c r="S76" s="13">
        <v>0.22347600000000001</v>
      </c>
    </row>
    <row r="77" spans="18:22" x14ac:dyDescent="0.3">
      <c r="R77" s="29" t="s">
        <v>107</v>
      </c>
      <c r="S77" s="13">
        <v>0.372</v>
      </c>
    </row>
    <row r="78" spans="18:22" x14ac:dyDescent="0.3">
      <c r="R78" s="29" t="s">
        <v>113</v>
      </c>
      <c r="S78" s="13">
        <v>0.32200000000000001</v>
      </c>
    </row>
    <row r="79" spans="18:22" x14ac:dyDescent="0.3">
      <c r="R79" s="29" t="s">
        <v>114</v>
      </c>
      <c r="S79" s="13">
        <v>0.311</v>
      </c>
    </row>
    <row r="80" spans="18:22" x14ac:dyDescent="0.3">
      <c r="R80" s="29" t="s">
        <v>108</v>
      </c>
      <c r="S80" s="13">
        <v>0.33400000000000002</v>
      </c>
    </row>
  </sheetData>
  <sheetProtection password="97FE" sheet="1" objects="1" scenarios="1" selectLockedCells="1"/>
  <dataConsolidate/>
  <mergeCells count="13">
    <mergeCell ref="K13:M13"/>
    <mergeCell ref="K12:M12"/>
    <mergeCell ref="D15:F15"/>
    <mergeCell ref="D14:F14"/>
    <mergeCell ref="F5:H5"/>
    <mergeCell ref="F7:H7"/>
    <mergeCell ref="B5:D5"/>
    <mergeCell ref="B7:D7"/>
    <mergeCell ref="D13:F13"/>
    <mergeCell ref="D11:F11"/>
    <mergeCell ref="D10:F10"/>
    <mergeCell ref="D12:F12"/>
    <mergeCell ref="E4:E9"/>
  </mergeCells>
  <dataValidations xWindow="611" yWindow="723" count="27">
    <dataValidation type="decimal" allowBlank="1" showDropDown="1" showInputMessage="1" showErrorMessage="1" sqref="R23">
      <formula1>#REF!</formula1>
      <formula2>#REF!</formula2>
    </dataValidation>
    <dataValidation type="whole" operator="greaterThanOrEqual" allowBlank="1" showInputMessage="1" showErrorMessage="1" sqref="K13:N13">
      <formula1>0</formula1>
    </dataValidation>
    <dataValidation type="list" allowBlank="1" showInputMessage="1" showErrorMessage="1" sqref="M9">
      <formula1>$V$59:$V$64</formula1>
    </dataValidation>
    <dataValidation type="list" allowBlank="1" showInputMessage="1" showErrorMessage="1" sqref="D11">
      <formula1>$V$32:$V$35</formula1>
    </dataValidation>
    <dataValidation type="list" allowBlank="1" showInputMessage="1" showErrorMessage="1" sqref="H9 D9">
      <formula1>$S$24:$S$30</formula1>
    </dataValidation>
    <dataValidation type="list" allowBlank="1" showInputMessage="1" showErrorMessage="1" sqref="F9 B9">
      <formula1>$V$60:$V$67</formula1>
    </dataValidation>
    <dataValidation type="list" allowBlank="1" showInputMessage="1" showErrorMessage="1" sqref="B22:D22">
      <formula1>$V$24:$V$30</formula1>
    </dataValidation>
    <dataValidation type="list" allowBlank="1" showInputMessage="1" showErrorMessage="1" sqref="C20">
      <formula1>$V$36:$V$42</formula1>
    </dataValidation>
    <dataValidation type="list" allowBlank="1" showInputMessage="1" showErrorMessage="1" sqref="F7 B7">
      <formula1>$V$45:$V$56</formula1>
    </dataValidation>
    <dataValidation allowBlank="1" showInputMessage="1" showErrorMessage="1" promptTitle="Select Products" prompt="Select your sealer &amp; top coat using the drop down boxes or select &quot;NONE&quot; in the appropriate category if it won't be used._x000a__x000a_Selecting &quot;NONE&quot; prevents the category from adding to the Total Dry Mils of the system." sqref="A5"/>
    <dataValidation allowBlank="1" showInputMessage="1" showErrorMessage="1" promptTitle="Add Reducers and Retarders" prompt="Enter reducers &amp; retarders as a &quot;combined total percentage&quot; of the mixture. Additions less than 5% should not be listed.  Reducing the solids content will affect the overall finish thickness and you can use them to control total dry mils." sqref="A7"/>
    <dataValidation allowBlank="1" showInputMessage="1" showErrorMessage="1" promptTitle="Coats &amp; Wet Mils" prompt="Enter the number of coats you intend to apply for each item. Enter the thickness of material, in wet mils, you intend to spray. The amount of material you spray determines how many square feet you can cover and how much material you will need." sqref="A9"/>
    <dataValidation allowBlank="1" showInputMessage="1" showErrorMessage="1" promptTitle="Transfer Efficiency" prompt="Select the transfer efficiency of your equipment and situation,&quot;How much material actually hits the part&quot;. One value is given for both sealer and top coat and affects the total system. 100% is not practical for spray application; use for comparison only." sqref="A11"/>
    <dataValidation allowBlank="1" showInputMessage="1" showErrorMessage="1" promptTitle="Total Square Feet to be Covered" prompt="Select and enter total square feet to be covered by system and press enter or tab key. A value must be entered to calculate the amount of material needed shown as &quot;Gallons of Sealer, Gallons of Top Coat or Gallons of Reducer&quot; below." sqref="A13"/>
    <dataValidation allowBlank="1" showInputMessage="1" showErrorMessage="1" promptTitle="Dry Film Thickness " prompt="Total Dry Mils &quot;Sealer &amp; Top Coat&quot; shows overall thickness of the system. Number of coats, wet mils, reducer &amp; retarder and solids content of product work all contribute to the finish build. Dry mils are shown seperately for sealer and top coat as well." sqref="A15"/>
    <dataValidation allowBlank="1" showInputMessage="1" showErrorMessage="1" promptTitle="What You Need" prompt="This row tells you the amount of sealer, top coat and reducer you will need to finish the amount of square feet listed above. The gallons of reducer is combined for the sealer &amp; top coat and must be added as indicated to be accurate." sqref="A17"/>
    <dataValidation type="whole" operator="greaterThanOrEqual" allowBlank="1" showInputMessage="1" showErrorMessage="1" errorTitle="Numeric Values Only" error="Please enter a whole number" sqref="D13:F13">
      <formula1>0</formula1>
    </dataValidation>
    <dataValidation allowBlank="1" showInputMessage="1" showErrorMessage="1" promptTitle="Choose Stains" prompt="Select a base stain as Stain One. Glaze is not recommended to be used on raw wood. Stain Two is often a glaze step or a wipe. Stain three is typically a glaze step or a shade stain. Selecting NONE prevents the category from calculating." sqref="I5"/>
    <dataValidation allowBlank="1" showInputMessage="1" showErrorMessage="1" promptTitle="Stain Reducer" prompt="Reducing a stain for color strength increases the volume and changes the required amounts. Add as you intend to use and leave at &quot;0&quot; if less than 5%." sqref="I7"/>
    <dataValidation allowBlank="1" showInputMessage="1" showErrorMessage="1" promptTitle="Application Method" prompt="Application method effects spread rate and quantites needed. Select the method you will use to apply the stain." sqref="I9"/>
    <dataValidation allowBlank="1" showInputMessage="1" showErrorMessage="1" promptTitle="Transfer Efficiency" prompt="Select the transfer efficiency of your application method,&quot;How much stainl actually hits the part&quot;. Spraying stains sacrifices overspray for speed and ease of application where wiping or brushing is the closest to 100%." sqref="I11"/>
    <dataValidation allowBlank="1" showInputMessage="1" showErrorMessage="1" promptTitle="Total Square Feet" prompt="Enter the square feet that will be stained. A single value is considered for all stains in the calculator assuming that you're layering color steps. Leave at zero if you are not using stains." sqref="I13"/>
    <dataValidation allowBlank="1" showInputMessage="1" showErrorMessage="1" promptTitle="Stain required" prompt="These values show the amount of stain required in gallons. Each stain step is separate assuming they're of different types. You will need to combine the quantities if you use the same stain in additional steps." sqref="I15"/>
    <dataValidation allowBlank="1" showInputMessage="1" showErrorMessage="1" promptTitle="Reducer required" prompt="This is the amount of reducer required based on your selection to include reducer in the calculator. Separate amounts are given assuming that the products will use different reducers based on product type. Combine totals if they're of the same type." sqref="I17"/>
    <dataValidation type="list" allowBlank="1" showInputMessage="1" showErrorMessage="1" sqref="B5:D5">
      <formula1>$R$61:$R$80</formula1>
    </dataValidation>
    <dataValidation type="list" allowBlank="1" showInputMessage="1" showErrorMessage="1" sqref="R62:S80">
      <formula1>$R$62:$R$80</formula1>
    </dataValidation>
    <dataValidation type="list" allowBlank="1" showInputMessage="1" showErrorMessage="1" sqref="F5:H5 R32:R58">
      <formula1>$R$32:$R$58</formula1>
    </dataValidation>
  </dataValidations>
  <pageMargins left="0.7" right="0.7" top="0.75" bottom="0.75" header="0.3" footer="0.3"/>
  <pageSetup paperSize="123" scale="75" orientation="portrait" r:id="rId1"/>
  <headerFooter>
    <oddFooter>&amp;RRev. 2/2018</oddFooter>
  </headerFooter>
  <drawing r:id="rId2"/>
  <webPublishItems count="2">
    <webPublishItem id="25539" divId="Mohawk Coverage Calculator_25539" sourceType="sheet" destinationFile="C:\Users\pritcp01\Documents\Coverage\Coverage Calc's\coverage web files\Mohawk Coverage Calculator.htm"/>
    <webPublishItem id="11089" divId="Mohawk Coverage Calculator_11089" sourceType="range" sourceRef="R1:X1048576" destinationFile="C:\Users\pritcp01\Documents\Coverage\Coverage Calc's\coverage web files\Mohawk Coverage Calculator.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53"/>
  <sheetViews>
    <sheetView showGridLines="0" showRowColHeaders="0" zoomScaleNormal="100" workbookViewId="0">
      <selection activeCell="A6" sqref="A6"/>
    </sheetView>
  </sheetViews>
  <sheetFormatPr defaultColWidth="9.109375" defaultRowHeight="14.4" x14ac:dyDescent="0.3"/>
  <cols>
    <col min="1" max="1" width="9.109375" style="11" customWidth="1"/>
    <col min="2" max="2" width="32.6640625" style="11" customWidth="1"/>
    <col min="3" max="3" width="9.109375" style="11" customWidth="1"/>
    <col min="4" max="4" width="32.6640625" style="11" customWidth="1"/>
    <col min="5" max="5" width="9.109375" style="11" customWidth="1"/>
    <col min="6" max="6" width="32.6640625" style="11" customWidth="1"/>
    <col min="7" max="7" width="9.109375" style="11"/>
    <col min="8" max="11" width="9.109375" style="11" hidden="1" customWidth="1"/>
    <col min="12" max="12" width="34.5546875" style="11" hidden="1" customWidth="1"/>
    <col min="13" max="16" width="9.109375" style="11" hidden="1" customWidth="1"/>
    <col min="17" max="19" width="0" style="11" hidden="1" customWidth="1"/>
    <col min="20" max="16384" width="9.109375" style="11"/>
  </cols>
  <sheetData>
    <row r="3" spans="1:15" ht="23.4" x14ac:dyDescent="0.45">
      <c r="A3" s="50"/>
      <c r="B3" s="126" t="s">
        <v>82</v>
      </c>
      <c r="C3" s="126"/>
      <c r="D3" s="126"/>
      <c r="E3" s="126"/>
      <c r="F3" s="126"/>
    </row>
    <row r="4" spans="1:15" ht="23.4" x14ac:dyDescent="0.45">
      <c r="A4" s="50"/>
      <c r="B4" s="55"/>
      <c r="C4" s="55"/>
      <c r="D4" s="55"/>
      <c r="E4" s="55"/>
      <c r="F4" s="55"/>
      <c r="I4" s="86"/>
      <c r="J4" s="87" t="s">
        <v>77</v>
      </c>
      <c r="K4" s="87"/>
      <c r="L4" s="87" t="s">
        <v>80</v>
      </c>
      <c r="M4" s="87" t="s">
        <v>81</v>
      </c>
      <c r="N4" s="87"/>
      <c r="O4" s="88"/>
    </row>
    <row r="5" spans="1:15" ht="24" thickBot="1" x14ac:dyDescent="0.35">
      <c r="A5" s="50"/>
      <c r="B5" s="10" t="s">
        <v>61</v>
      </c>
      <c r="C5" s="10"/>
      <c r="D5" s="10" t="s">
        <v>62</v>
      </c>
      <c r="E5" s="10"/>
      <c r="F5" s="10" t="s">
        <v>63</v>
      </c>
      <c r="I5" s="89"/>
      <c r="J5" s="46">
        <f>INDEX($L$14:$N$21,MATCH(B6,$L$14:$L$19,0),MATCH($B$10,$L$13:$N$13,0))</f>
        <v>0</v>
      </c>
      <c r="K5" s="46"/>
      <c r="L5" s="46">
        <f>INDEX($L$14:$N$21,MATCH(D6,$L$14:$L$21,0),MATCH($D$10,$L$13:$N$13,0))</f>
        <v>0</v>
      </c>
      <c r="M5" s="46">
        <f>INDEX($L$14:$N$21,MATCH(F6,$L$14:$L$21,0),MATCH($F$10,$L$13:$N$13,0))</f>
        <v>0</v>
      </c>
      <c r="N5" s="46"/>
      <c r="O5" s="90"/>
    </row>
    <row r="6" spans="1:15" ht="24.6" thickTop="1" thickBot="1" x14ac:dyDescent="0.35">
      <c r="A6" s="42" t="s">
        <v>56</v>
      </c>
      <c r="B6" s="52" t="s">
        <v>37</v>
      </c>
      <c r="C6" s="58"/>
      <c r="D6" s="52" t="s">
        <v>37</v>
      </c>
      <c r="E6" s="58"/>
      <c r="F6" s="52" t="s">
        <v>37</v>
      </c>
      <c r="I6" s="89"/>
      <c r="J6" s="46" t="s">
        <v>88</v>
      </c>
      <c r="K6" s="46"/>
      <c r="L6" s="46"/>
      <c r="M6" s="46"/>
      <c r="N6" s="46"/>
      <c r="O6" s="90"/>
    </row>
    <row r="7" spans="1:15" ht="24.6" thickTop="1" thickBot="1" x14ac:dyDescent="0.35">
      <c r="A7" s="50"/>
      <c r="B7" s="10" t="s">
        <v>66</v>
      </c>
      <c r="C7" s="10"/>
      <c r="D7" s="10" t="s">
        <v>66</v>
      </c>
      <c r="E7" s="10"/>
      <c r="F7" s="10" t="s">
        <v>66</v>
      </c>
      <c r="I7" s="89"/>
      <c r="J7" s="46" t="e">
        <f>(C14/J5)/INDEX(I28:J31,MATCH(B12,I28:I31,0),2)</f>
        <v>#DIV/0!</v>
      </c>
      <c r="K7" s="46"/>
      <c r="L7" s="46" t="e">
        <f>(C14/L5)/INDEX(I28:J31,MATCH(D12,I28:I31,0),2)</f>
        <v>#DIV/0!</v>
      </c>
      <c r="M7" s="46" t="e">
        <f>(C14/M5)/INDEX(I28:J31,MATCH(F12,I28:I31,0),2)</f>
        <v>#DIV/0!</v>
      </c>
      <c r="N7" s="46"/>
      <c r="O7" s="90"/>
    </row>
    <row r="8" spans="1:15" ht="24.6" thickTop="1" thickBot="1" x14ac:dyDescent="0.35">
      <c r="A8" s="42" t="s">
        <v>56</v>
      </c>
      <c r="B8" s="53">
        <v>0</v>
      </c>
      <c r="C8" s="58"/>
      <c r="D8" s="53">
        <v>0</v>
      </c>
      <c r="E8" s="58"/>
      <c r="F8" s="53">
        <v>0</v>
      </c>
      <c r="I8" s="89"/>
      <c r="J8" s="46" t="s">
        <v>78</v>
      </c>
      <c r="K8" s="46"/>
      <c r="L8" s="46"/>
      <c r="M8" s="46"/>
      <c r="N8" s="46"/>
      <c r="O8" s="90"/>
    </row>
    <row r="9" spans="1:15" ht="24.6" thickTop="1" thickBot="1" x14ac:dyDescent="0.35">
      <c r="A9" s="50"/>
      <c r="B9" s="10" t="s">
        <v>59</v>
      </c>
      <c r="D9" s="10" t="s">
        <v>59</v>
      </c>
      <c r="E9" s="10"/>
      <c r="F9" s="10" t="s">
        <v>59</v>
      </c>
      <c r="G9" s="16"/>
      <c r="I9" s="89"/>
      <c r="J9" s="46" t="e">
        <f>J7*(1-B8)</f>
        <v>#DIV/0!</v>
      </c>
      <c r="K9" s="46"/>
      <c r="L9" s="46" t="e">
        <f>L7*(1-D8)</f>
        <v>#DIV/0!</v>
      </c>
      <c r="M9" s="46" t="e">
        <f>M7*(1-F8)</f>
        <v>#DIV/0!</v>
      </c>
      <c r="N9" s="46"/>
      <c r="O9" s="90"/>
    </row>
    <row r="10" spans="1:15" ht="24.6" thickTop="1" thickBot="1" x14ac:dyDescent="0.35">
      <c r="A10" s="42" t="s">
        <v>56</v>
      </c>
      <c r="B10" s="54" t="s">
        <v>75</v>
      </c>
      <c r="D10" s="54" t="s">
        <v>75</v>
      </c>
      <c r="E10" s="17"/>
      <c r="F10" s="54" t="s">
        <v>75</v>
      </c>
      <c r="I10" s="91"/>
      <c r="J10" s="46" t="s">
        <v>79</v>
      </c>
      <c r="K10" s="46"/>
      <c r="L10" s="46"/>
      <c r="M10" s="64"/>
      <c r="N10" s="46"/>
      <c r="O10" s="90"/>
    </row>
    <row r="11" spans="1:15" ht="24.6" thickTop="1" thickBot="1" x14ac:dyDescent="0.35">
      <c r="A11" s="50"/>
      <c r="B11" s="57" t="s">
        <v>6</v>
      </c>
      <c r="C11" s="43"/>
      <c r="D11" s="57" t="s">
        <v>6</v>
      </c>
      <c r="E11" s="43"/>
      <c r="F11" s="48" t="s">
        <v>6</v>
      </c>
      <c r="I11" s="89"/>
      <c r="J11" s="46" t="e">
        <f>J7*B8</f>
        <v>#DIV/0!</v>
      </c>
      <c r="K11" s="46"/>
      <c r="L11" s="46" t="e">
        <f>L7*D8</f>
        <v>#DIV/0!</v>
      </c>
      <c r="M11" s="64" t="e">
        <f>M7*F8</f>
        <v>#DIV/0!</v>
      </c>
      <c r="N11" s="46"/>
      <c r="O11" s="90"/>
    </row>
    <row r="12" spans="1:15" ht="24.6" thickTop="1" thickBot="1" x14ac:dyDescent="0.35">
      <c r="A12" s="42" t="s">
        <v>56</v>
      </c>
      <c r="B12" s="52" t="s">
        <v>10</v>
      </c>
      <c r="C12" s="44"/>
      <c r="D12" s="52" t="s">
        <v>10</v>
      </c>
      <c r="E12" s="44"/>
      <c r="F12" s="52" t="s">
        <v>10</v>
      </c>
      <c r="I12" s="89"/>
      <c r="J12" s="46"/>
      <c r="K12" s="46"/>
      <c r="L12" s="46"/>
      <c r="M12" s="64"/>
      <c r="N12" s="46"/>
      <c r="O12" s="90"/>
    </row>
    <row r="13" spans="1:15" ht="24.6" thickTop="1" thickBot="1" x14ac:dyDescent="0.35">
      <c r="A13" s="50"/>
      <c r="B13" s="47"/>
      <c r="C13" s="121" t="s">
        <v>67</v>
      </c>
      <c r="D13" s="122"/>
      <c r="E13" s="122"/>
      <c r="F13" s="43"/>
      <c r="I13" s="89"/>
      <c r="J13" s="46"/>
      <c r="K13" s="46"/>
      <c r="L13" s="46" t="s">
        <v>76</v>
      </c>
      <c r="M13" s="46" t="s">
        <v>60</v>
      </c>
      <c r="N13" s="65" t="s">
        <v>75</v>
      </c>
      <c r="O13" s="90"/>
    </row>
    <row r="14" spans="1:15" ht="24.6" thickTop="1" thickBot="1" x14ac:dyDescent="0.35">
      <c r="A14" s="50" t="s">
        <v>56</v>
      </c>
      <c r="B14" s="46"/>
      <c r="C14" s="127">
        <v>0</v>
      </c>
      <c r="D14" s="128"/>
      <c r="E14" s="129"/>
      <c r="F14" s="45"/>
      <c r="I14" s="91"/>
      <c r="J14" s="46"/>
      <c r="K14" s="46"/>
      <c r="L14" s="46" t="s">
        <v>37</v>
      </c>
      <c r="M14" s="46">
        <v>0</v>
      </c>
      <c r="N14" s="46">
        <v>0</v>
      </c>
      <c r="O14" s="90"/>
    </row>
    <row r="15" spans="1:15" ht="24.6" thickTop="1" thickBot="1" x14ac:dyDescent="0.35">
      <c r="A15" s="50"/>
      <c r="B15" s="49" t="s">
        <v>70</v>
      </c>
      <c r="D15" s="49" t="s">
        <v>71</v>
      </c>
      <c r="F15" s="49" t="s">
        <v>72</v>
      </c>
      <c r="I15" s="92"/>
      <c r="J15" s="46"/>
      <c r="K15" s="46"/>
      <c r="L15" s="46" t="s">
        <v>83</v>
      </c>
      <c r="M15" s="46">
        <v>320</v>
      </c>
      <c r="N15" s="46">
        <v>250</v>
      </c>
      <c r="O15" s="90"/>
    </row>
    <row r="16" spans="1:15" ht="24.6" thickTop="1" thickBot="1" x14ac:dyDescent="0.4">
      <c r="A16" s="50" t="s">
        <v>56</v>
      </c>
      <c r="B16" s="51">
        <f>IF(B6="NONE",0,ROUNDUP(J9,1))</f>
        <v>0</v>
      </c>
      <c r="D16" s="51">
        <f>IF(D6="NONE",0,ROUNDUP(L9,1))</f>
        <v>0</v>
      </c>
      <c r="F16" s="51">
        <f>IF(F6="NONE",0,ROUNDUP(M9,1))</f>
        <v>0</v>
      </c>
      <c r="I16" s="91"/>
      <c r="J16" s="46"/>
      <c r="K16" s="46"/>
      <c r="L16" s="46" t="s">
        <v>86</v>
      </c>
      <c r="M16" s="46">
        <v>320</v>
      </c>
      <c r="N16" s="46">
        <v>350</v>
      </c>
      <c r="O16" s="90"/>
    </row>
    <row r="17" spans="1:15" ht="24.6" thickTop="1" thickBot="1" x14ac:dyDescent="0.35">
      <c r="A17" s="50"/>
      <c r="B17" s="49" t="s">
        <v>73</v>
      </c>
      <c r="D17" s="49" t="s">
        <v>74</v>
      </c>
      <c r="F17" s="49" t="s">
        <v>74</v>
      </c>
      <c r="I17" s="89"/>
      <c r="J17" s="46" t="s">
        <v>59</v>
      </c>
      <c r="K17" s="46"/>
      <c r="L17" s="46" t="s">
        <v>84</v>
      </c>
      <c r="M17" s="46">
        <v>320</v>
      </c>
      <c r="N17" s="46">
        <v>350</v>
      </c>
      <c r="O17" s="90"/>
    </row>
    <row r="18" spans="1:15" ht="24.6" thickTop="1" thickBot="1" x14ac:dyDescent="0.4">
      <c r="A18" s="50" t="s">
        <v>56</v>
      </c>
      <c r="B18" s="51">
        <f>IF(B6="NONE",0,ROUNDUP(J11,1))</f>
        <v>0</v>
      </c>
      <c r="D18" s="51">
        <f>IF(D6="NONE",0,ROUNDUP(L11,1))</f>
        <v>0</v>
      </c>
      <c r="F18" s="51">
        <f>IF(F6="NONE",0,ROUNDUP(M11,1))</f>
        <v>0</v>
      </c>
      <c r="I18" s="89"/>
      <c r="J18" s="65" t="s">
        <v>75</v>
      </c>
      <c r="K18" s="46"/>
      <c r="L18" s="17" t="s">
        <v>85</v>
      </c>
      <c r="M18" s="17">
        <v>320</v>
      </c>
      <c r="N18" s="17">
        <v>350</v>
      </c>
      <c r="O18" s="90"/>
    </row>
    <row r="19" spans="1:15" ht="24" thickTop="1" x14ac:dyDescent="0.3">
      <c r="A19" s="50"/>
      <c r="I19" s="89"/>
      <c r="J19" s="46" t="s">
        <v>60</v>
      </c>
      <c r="K19" s="46"/>
      <c r="L19" s="17" t="s">
        <v>87</v>
      </c>
      <c r="M19" s="17">
        <v>320</v>
      </c>
      <c r="N19" s="17">
        <v>250</v>
      </c>
      <c r="O19" s="90"/>
    </row>
    <row r="20" spans="1:15" ht="23.4" x14ac:dyDescent="0.3">
      <c r="A20" s="50"/>
      <c r="I20" s="89"/>
      <c r="J20" s="46"/>
      <c r="K20" s="46"/>
      <c r="L20" s="46" t="s">
        <v>64</v>
      </c>
      <c r="M20" s="46">
        <v>320</v>
      </c>
      <c r="N20" s="46">
        <v>600</v>
      </c>
      <c r="O20" s="90"/>
    </row>
    <row r="21" spans="1:15" ht="23.4" x14ac:dyDescent="0.3">
      <c r="A21" s="50"/>
      <c r="I21" s="93"/>
      <c r="J21" s="94"/>
      <c r="K21" s="94"/>
      <c r="L21" s="94" t="s">
        <v>65</v>
      </c>
      <c r="M21" s="94">
        <v>320</v>
      </c>
      <c r="N21" s="94">
        <v>600</v>
      </c>
      <c r="O21" s="95"/>
    </row>
    <row r="22" spans="1:15" ht="23.4" x14ac:dyDescent="0.3">
      <c r="A22" s="50"/>
    </row>
    <row r="23" spans="1:15" ht="23.4" x14ac:dyDescent="0.3">
      <c r="A23" s="50"/>
    </row>
    <row r="24" spans="1:15" ht="23.4" x14ac:dyDescent="0.3">
      <c r="A24" s="50"/>
    </row>
    <row r="25" spans="1:15" ht="23.4" x14ac:dyDescent="0.3">
      <c r="A25" s="50"/>
    </row>
    <row r="26" spans="1:15" ht="23.4" x14ac:dyDescent="0.3">
      <c r="A26" s="50"/>
    </row>
    <row r="27" spans="1:15" ht="23.4" x14ac:dyDescent="0.3">
      <c r="A27" s="50"/>
      <c r="I27" s="2" t="s">
        <v>6</v>
      </c>
      <c r="J27" s="3" t="s">
        <v>7</v>
      </c>
    </row>
    <row r="28" spans="1:15" ht="23.4" x14ac:dyDescent="0.3">
      <c r="A28" s="50"/>
      <c r="I28" s="11" t="s">
        <v>27</v>
      </c>
      <c r="J28" s="11">
        <v>0.2</v>
      </c>
    </row>
    <row r="29" spans="1:15" ht="23.4" x14ac:dyDescent="0.3">
      <c r="A29" s="50"/>
      <c r="I29" s="11" t="s">
        <v>28</v>
      </c>
      <c r="J29" s="11">
        <v>0.4</v>
      </c>
    </row>
    <row r="30" spans="1:15" ht="23.4" x14ac:dyDescent="0.3">
      <c r="A30" s="50"/>
      <c r="I30" s="4" t="s">
        <v>36</v>
      </c>
      <c r="J30" s="11">
        <v>0.65</v>
      </c>
    </row>
    <row r="31" spans="1:15" ht="23.4" x14ac:dyDescent="0.3">
      <c r="A31" s="50"/>
      <c r="I31" s="11" t="s">
        <v>10</v>
      </c>
      <c r="J31" s="11">
        <v>1</v>
      </c>
    </row>
    <row r="32" spans="1:15" ht="23.4" x14ac:dyDescent="0.3">
      <c r="A32" s="50"/>
      <c r="I32" s="1"/>
      <c r="J32" s="1"/>
    </row>
    <row r="33" spans="1:10" ht="23.4" x14ac:dyDescent="0.3">
      <c r="A33" s="50"/>
      <c r="I33" s="30"/>
      <c r="J33" s="1"/>
    </row>
    <row r="34" spans="1:10" ht="23.4" x14ac:dyDescent="0.3">
      <c r="A34" s="50"/>
    </row>
    <row r="35" spans="1:10" ht="23.4" x14ac:dyDescent="0.3">
      <c r="A35" s="50"/>
      <c r="I35" s="2" t="s">
        <v>11</v>
      </c>
    </row>
    <row r="36" spans="1:10" ht="23.4" x14ac:dyDescent="0.3">
      <c r="A36" s="50"/>
      <c r="I36" s="7">
        <v>0</v>
      </c>
    </row>
    <row r="37" spans="1:10" ht="23.4" x14ac:dyDescent="0.3">
      <c r="A37" s="50"/>
      <c r="I37" s="6">
        <v>0.05</v>
      </c>
      <c r="J37" s="1"/>
    </row>
    <row r="38" spans="1:10" ht="23.4" x14ac:dyDescent="0.3">
      <c r="A38" s="50"/>
      <c r="I38" s="6">
        <v>0.1</v>
      </c>
      <c r="J38" s="1"/>
    </row>
    <row r="39" spans="1:10" ht="23.4" x14ac:dyDescent="0.3">
      <c r="A39" s="50"/>
      <c r="I39" s="31">
        <v>0.15</v>
      </c>
      <c r="J39" s="1"/>
    </row>
    <row r="40" spans="1:10" ht="23.4" x14ac:dyDescent="0.3">
      <c r="A40" s="50"/>
      <c r="I40" s="31">
        <v>0.2</v>
      </c>
      <c r="J40" s="1"/>
    </row>
    <row r="41" spans="1:10" ht="23.4" x14ac:dyDescent="0.3">
      <c r="A41" s="50"/>
      <c r="I41" s="31">
        <v>0.25</v>
      </c>
      <c r="J41" s="1"/>
    </row>
    <row r="42" spans="1:10" ht="23.4" x14ac:dyDescent="0.3">
      <c r="A42" s="50"/>
      <c r="I42" s="31">
        <v>0.3</v>
      </c>
      <c r="J42" s="1"/>
    </row>
    <row r="43" spans="1:10" ht="23.4" x14ac:dyDescent="0.3">
      <c r="A43" s="50"/>
      <c r="I43" s="31">
        <v>0.35</v>
      </c>
      <c r="J43" s="1"/>
    </row>
    <row r="44" spans="1:10" ht="23.4" x14ac:dyDescent="0.3">
      <c r="A44" s="50"/>
      <c r="I44" s="31">
        <v>0.4</v>
      </c>
      <c r="J44" s="1"/>
    </row>
    <row r="45" spans="1:10" ht="23.4" x14ac:dyDescent="0.3">
      <c r="A45" s="50"/>
      <c r="I45" s="31">
        <v>0.5</v>
      </c>
      <c r="J45" s="8"/>
    </row>
    <row r="46" spans="1:10" ht="23.4" x14ac:dyDescent="0.3">
      <c r="A46" s="50"/>
      <c r="I46" s="31">
        <v>0.6</v>
      </c>
      <c r="J46" s="1"/>
    </row>
    <row r="47" spans="1:10" ht="23.4" x14ac:dyDescent="0.3">
      <c r="A47" s="50"/>
      <c r="I47" s="31">
        <v>0.7</v>
      </c>
      <c r="J47" s="1"/>
    </row>
    <row r="48" spans="1:10" ht="23.4" x14ac:dyDescent="0.3">
      <c r="A48" s="50"/>
    </row>
    <row r="49" spans="1:1" ht="23.4" x14ac:dyDescent="0.3">
      <c r="A49" s="50"/>
    </row>
    <row r="50" spans="1:1" ht="23.4" x14ac:dyDescent="0.3">
      <c r="A50" s="50"/>
    </row>
    <row r="51" spans="1:1" ht="23.4" x14ac:dyDescent="0.3">
      <c r="A51" s="50"/>
    </row>
    <row r="52" spans="1:1" ht="23.4" x14ac:dyDescent="0.3">
      <c r="A52" s="50"/>
    </row>
    <row r="53" spans="1:1" ht="23.4" x14ac:dyDescent="0.3">
      <c r="A53" s="50"/>
    </row>
  </sheetData>
  <sheetProtection password="97FE" sheet="1" objects="1" scenarios="1" selectLockedCells="1"/>
  <mergeCells count="3">
    <mergeCell ref="B3:F3"/>
    <mergeCell ref="C13:E13"/>
    <mergeCell ref="C14:E14"/>
  </mergeCells>
  <dataValidations count="14">
    <dataValidation type="list" allowBlank="1" showInputMessage="1" showErrorMessage="1" sqref="F10 B10 D10">
      <formula1>$J$18:$J$19</formula1>
    </dataValidation>
    <dataValidation type="list" allowBlank="1" showInputMessage="1" showErrorMessage="1" sqref="B6">
      <formula1>$L$14:$L$19</formula1>
    </dataValidation>
    <dataValidation type="list" allowBlank="1" showInputMessage="1" showErrorMessage="1" sqref="F8 B8 D8">
      <formula1>$I$36:$I$47</formula1>
    </dataValidation>
    <dataValidation type="list" allowBlank="1" showInputMessage="1" showErrorMessage="1" sqref="E10">
      <formula1>$V$63:$V$68</formula1>
    </dataValidation>
    <dataValidation type="whole" operator="greaterThanOrEqual" allowBlank="1" showInputMessage="1" showErrorMessage="1" sqref="C14:F14">
      <formula1>0</formula1>
    </dataValidation>
    <dataValidation allowBlank="1" showInputMessage="1" showErrorMessage="1" promptTitle="Reducer required" prompt="This is the amount of reducer required based on your selection to include reducer in the calculator. Separate amounts are given assuming that the products will use different reducers based on product type. Combine totals if they're of the same type." sqref="A18"/>
    <dataValidation allowBlank="1" showInputMessage="1" showErrorMessage="1" promptTitle="Stain required" prompt="These values show the amount of stain required in gallons. Each stain step is separate assuming they're of different types. You will need to combine the quantities if you use the same stain in additional steps." sqref="A16"/>
    <dataValidation allowBlank="1" showInputMessage="1" showErrorMessage="1" promptTitle="Total Square Feet" prompt="Enter the square feet that will be stained. A single value is considered for all stains in the calculator assuming that you're layering color steps. Leave at zero if you are not using stains." sqref="A14"/>
    <dataValidation allowBlank="1" showInputMessage="1" showErrorMessage="1" promptTitle="Transfer Efficiency" prompt="Select the transfer efficiency of your application method,&quot;How much stainl actually hits the part&quot;. Spraying stains sacrifices overspray for speed and ease of application where wiping or brushing is the closest to 100%." sqref="A12"/>
    <dataValidation allowBlank="1" showInputMessage="1" showErrorMessage="1" promptTitle="Application Method" prompt="Application method effects spread rate and quantites needed. Select the method you will use to apply the stain." sqref="A10"/>
    <dataValidation allowBlank="1" showInputMessage="1" showErrorMessage="1" promptTitle="Stain Reducer" prompt="Reducing a stain for color strength increases the volume and changes the required amounts. Add as you intend to use and leave at &quot;0&quot; if less than 5%." sqref="A8"/>
    <dataValidation allowBlank="1" showInputMessage="1" showErrorMessage="1" promptTitle="Choose Stains" prompt="Select a base stain as Stain One. Glaze is not recommended to be used on raw wood. Stain Two is often a glaze step or a wipe. Stain three is typically a glaze step or a shade stain. Selecting NONE prevents the category from calculating." sqref="A6"/>
    <dataValidation type="list" allowBlank="1" showInputMessage="1" showErrorMessage="1" sqref="F6 D6">
      <formula1>$L$14:$L$21</formula1>
    </dataValidation>
    <dataValidation type="list" allowBlank="1" showInputMessage="1" showErrorMessage="1" sqref="F12 D12 B12">
      <formula1>$I$28:$I$31</formula1>
    </dataValidation>
  </dataValidations>
  <pageMargins left="0.7" right="0.7" top="0.75" bottom="0.75" header="0.3" footer="0.3"/>
  <pageSetup scale="67" orientation="portrait" r:id="rId1"/>
  <headerFooter>
    <oddFooter>&amp;RRev. 2/2018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STAINS</vt:lpstr>
      <vt:lpstr>Sheet1!Print_Area</vt:lpstr>
      <vt:lpstr>STAINS!Print_Area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Phillip Pritchard</dc:creator>
  <cp:lastModifiedBy>stewal01</cp:lastModifiedBy>
  <cp:lastPrinted>2018-03-21T17:26:18Z</cp:lastPrinted>
  <dcterms:created xsi:type="dcterms:W3CDTF">2012-01-05T14:32:24Z</dcterms:created>
  <dcterms:modified xsi:type="dcterms:W3CDTF">2018-06-13T14:34:48Z</dcterms:modified>
</cp:coreProperties>
</file>